
<file path=[Content_Types].xml><?xml version="1.0" encoding="utf-8"?>
<Types xmlns="http://schemas.openxmlformats.org/package/2006/content-types">
  <Default Extension="xml" ContentType="application/xml"/>
  <Default Extension="jpeg" ContentType="image/jpe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4526"/>
  <workbookPr showInkAnnotation="0" autoCompressPictures="0"/>
  <bookViews>
    <workbookView xWindow="0" yWindow="0" windowWidth="23180" windowHeight="17480" tabRatio="500" activeTab="1"/>
  </bookViews>
  <sheets>
    <sheet name="Profiteure einzelner Rettungen" sheetId="5" r:id="rId1"/>
    <sheet name=" Rettungsmaßnahmen" sheetId="4" r:id="rId2"/>
  </sheets>
  <externalReferences>
    <externalReference r:id="rId3"/>
  </externalReference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C147" i="5" l="1"/>
  <c r="C184" i="5"/>
  <c r="C189" i="5"/>
  <c r="C187" i="5"/>
  <c r="C178" i="5"/>
  <c r="C155" i="5"/>
  <c r="C154" i="5"/>
  <c r="C169" i="5"/>
  <c r="C175" i="5"/>
  <c r="C191" i="5"/>
  <c r="C3" i="5"/>
  <c r="C159" i="5"/>
  <c r="C165" i="5"/>
  <c r="C62" i="5"/>
  <c r="C53" i="5"/>
  <c r="C29" i="5"/>
  <c r="C30" i="5"/>
  <c r="C32" i="5"/>
  <c r="C24" i="5"/>
  <c r="C9" i="4"/>
  <c r="C8" i="4"/>
  <c r="C151" i="5"/>
  <c r="C152" i="5"/>
  <c r="C153" i="5"/>
  <c r="C12" i="5"/>
  <c r="C26" i="5"/>
  <c r="C55" i="5"/>
  <c r="C66" i="5"/>
  <c r="C133" i="5"/>
  <c r="C128" i="5"/>
  <c r="C121" i="5"/>
  <c r="C116" i="5"/>
  <c r="C105" i="5"/>
  <c r="C59" i="5"/>
  <c r="C50" i="5"/>
  <c r="C46" i="5"/>
  <c r="C36" i="5"/>
  <c r="C21" i="5"/>
  <c r="C17" i="5"/>
</calcChain>
</file>

<file path=xl/sharedStrings.xml><?xml version="1.0" encoding="utf-8"?>
<sst xmlns="http://schemas.openxmlformats.org/spreadsheetml/2006/main" count="561" uniqueCount="166">
  <si>
    <t>Deutsche Bank AG, Frankfurt</t>
  </si>
  <si>
    <t>€</t>
  </si>
  <si>
    <t>HRE</t>
  </si>
  <si>
    <t>Deutsche Bank</t>
  </si>
  <si>
    <t>AIG</t>
  </si>
  <si>
    <t>settlements of AIG obligations</t>
  </si>
  <si>
    <t>EH971336</t>
  </si>
  <si>
    <t>EI398788</t>
  </si>
  <si>
    <t>EI206558</t>
  </si>
  <si>
    <t>EJ039875</t>
  </si>
  <si>
    <t>EI620956</t>
  </si>
  <si>
    <t>Government-Guaranteed Debt</t>
  </si>
  <si>
    <t>Senior Secured</t>
  </si>
  <si>
    <t>Bankia</t>
  </si>
  <si>
    <t>Deutsche Asset Mgmt</t>
  </si>
  <si>
    <t>EG587290</t>
  </si>
  <si>
    <t>DEKA</t>
  </si>
  <si>
    <t>DWS Investment</t>
  </si>
  <si>
    <t>Allianz</t>
  </si>
  <si>
    <t>Allianz Global Investors Luxemburg</t>
  </si>
  <si>
    <t>Allianz Invest KAGMGH Austria</t>
  </si>
  <si>
    <t>EF299387</t>
  </si>
  <si>
    <t>DEKA International</t>
  </si>
  <si>
    <t>EI023246</t>
  </si>
  <si>
    <t>Allianz Global Investors France</t>
  </si>
  <si>
    <t>EI026089</t>
  </si>
  <si>
    <t>NCG Banco</t>
  </si>
  <si>
    <t>Pioneer Investments Kapitalanlagen</t>
  </si>
  <si>
    <t>Allfonds Bayrische KAPGMBH</t>
  </si>
  <si>
    <t>Allianz Global Investors Luxembourg</t>
  </si>
  <si>
    <t>EH988484</t>
  </si>
  <si>
    <t>EF430057</t>
  </si>
  <si>
    <t>DWS Investments Gestion</t>
  </si>
  <si>
    <t>EC735502</t>
  </si>
  <si>
    <t>EI040232</t>
  </si>
  <si>
    <t>EC409389</t>
  </si>
  <si>
    <t>Senior Unsecured</t>
  </si>
  <si>
    <t>EG175905</t>
  </si>
  <si>
    <t>EG195985</t>
  </si>
  <si>
    <t>Hansainvest GmbH</t>
  </si>
  <si>
    <t>EF523229</t>
  </si>
  <si>
    <t>ED794704</t>
  </si>
  <si>
    <t>LBBW</t>
  </si>
  <si>
    <t>Union Investment GmbH</t>
  </si>
  <si>
    <t>EF199215</t>
  </si>
  <si>
    <t>Universal Investment</t>
  </si>
  <si>
    <t>WestLB</t>
  </si>
  <si>
    <t>Deutsche Bank, London, Frankfurt, Zürich</t>
  </si>
  <si>
    <t>Inhaber unbesicherter Schuldverschreibungen ("Medium Term Notes", 2-10 Jahre)</t>
  </si>
  <si>
    <t>Allianz SE, München (inklusive Dresdner Bank)</t>
  </si>
  <si>
    <t>LBBW, Stuttgart</t>
  </si>
  <si>
    <t>Betrag</t>
  </si>
  <si>
    <t>Währung</t>
  </si>
  <si>
    <t>Rank</t>
  </si>
  <si>
    <t>Bloomberg ID</t>
  </si>
  <si>
    <t>BayernLB Holding AG, München</t>
  </si>
  <si>
    <t>Deutsche Post AG, Bonn (Postbank)</t>
  </si>
  <si>
    <t>Unbesicherte Geldmarktaufnahmen und Schuldscheindarlehen (LZ &lt; 1 Jahr)</t>
  </si>
  <si>
    <t>Unicredit SA (Hypo-Vereinsbank)</t>
  </si>
  <si>
    <t>Postbank</t>
  </si>
  <si>
    <t>Bayern LB</t>
  </si>
  <si>
    <t>Hypo-Vereinsbank</t>
  </si>
  <si>
    <t>NRW Bank, Düsseldorf</t>
  </si>
  <si>
    <t>NRW Bank</t>
  </si>
  <si>
    <t>Landwirtschaftliche Rentenbank, Frankfurt</t>
  </si>
  <si>
    <t>Rentenbank</t>
  </si>
  <si>
    <t>DZ Bank AG, Frankfurt</t>
  </si>
  <si>
    <t>DZ Bank</t>
  </si>
  <si>
    <t>KfW Bankengruppe, Frankfurt</t>
  </si>
  <si>
    <t>KfW Bankengruppe</t>
  </si>
  <si>
    <t>Deutsche Apotheker- und Ärztebank, Düsseldorf</t>
  </si>
  <si>
    <t>Deutsche Apotheker- und Ärztebank</t>
  </si>
  <si>
    <t>Commerzbank AG, Frankfurt</t>
  </si>
  <si>
    <t>Nassauische Sparkasse, Wiesbaden</t>
  </si>
  <si>
    <t>Lfa Förderbank Bayern, München</t>
  </si>
  <si>
    <t>Lfa Förderbank Bayern</t>
  </si>
  <si>
    <t>HSH Nordbank AG, Hamburg</t>
  </si>
  <si>
    <t>HSH Nordbank</t>
  </si>
  <si>
    <t>Norddeutsche Landesbank, Hannover</t>
  </si>
  <si>
    <t>Norddeutsche Landesbank</t>
  </si>
  <si>
    <t>Unicredit, Hypo-Vereinsbank</t>
  </si>
  <si>
    <t>Union Investment Luxembourg</t>
  </si>
  <si>
    <t>LBBW Asset Management Investment</t>
  </si>
  <si>
    <t>Holder/Profiteur</t>
  </si>
  <si>
    <t>Nassauische Sparkasse</t>
  </si>
  <si>
    <t>Im Jahr 2008 hatte sie EK in Höhe von 30,7 Mrd. €. Ohne AIG Bail-Out hätte sie 27% ihres EK verloren.</t>
  </si>
  <si>
    <t xml:space="preserve">Im Jahr 2009 hatte sie EK in Höhe von 36,65 Mrd. €. Ohne HRE Bail-Out hätte sie 5% ihres EK verloren. </t>
  </si>
  <si>
    <t>Im Jahr 2009 hatte sie EK in Höhe von 21 Mrd. €. Ohne HRE Bail-Out hätte sie 13% ihres EK verloren.</t>
  </si>
  <si>
    <t>Im Jahr 2009 hatte sie EK in Höhe von 14,6 Mrd. €. Ohne HRE Bail-Out hätte sie 14,5% ihres EK verloren.</t>
  </si>
  <si>
    <t>Im Jahr 2009 hatte sie EK in Höhe von 5,25 Mrd. €. Ohne HRE Bail-Out hätte sie 18,6 % ihres EK verloren.</t>
  </si>
  <si>
    <t>Commerzbank (und Dresdner Bank)</t>
  </si>
  <si>
    <t>Dresdner Bank</t>
  </si>
  <si>
    <t>settlements of AIG obligations/ Maiden Lane III</t>
  </si>
  <si>
    <t>settlements of AIG obligations/ CDS Transactions</t>
  </si>
  <si>
    <t>KfW</t>
  </si>
  <si>
    <t>Landesbank Baden-Wuerttemberg</t>
  </si>
  <si>
    <t>Im Jahr 2009 hatte sie EK in Höhe von 10,32 Mrd. €. Ohne HRE und AIG Bail-Out hätte sie 16% ihres EK verloren.</t>
  </si>
  <si>
    <t>Gesamtsumme</t>
  </si>
  <si>
    <t>Summe Anleihen, bei denen die Sicherung nicht klar ist</t>
  </si>
  <si>
    <t>Catalunya Banc</t>
  </si>
  <si>
    <t>Im Jahr 2008 hatte die Dresdner Bank EK in Höhe von 4,49 Mrd. €. Ohne AIG Bailout hätte sie 40% ihres EK verloren.</t>
  </si>
  <si>
    <t>Summe der staatlich garantierten Anleihen</t>
  </si>
  <si>
    <t>Summe der besicherten Anleihen</t>
  </si>
  <si>
    <t>Summe der unbesicherten Anleihen</t>
  </si>
  <si>
    <t>Bloomberg Daten</t>
  </si>
  <si>
    <t>Besicherungsart</t>
  </si>
  <si>
    <t>aus dem Guardian Artikel</t>
  </si>
  <si>
    <t>Stabilisierungsmaßnahmen der Federal Reserve und des Treasury Departments</t>
  </si>
  <si>
    <t>Loans to AIG, Maiden Lane II and III, preferred interest in SPVs &amp; preferred and common stock in AIG</t>
  </si>
  <si>
    <t>Quelle: http://europa.eu/rapid/press-release_IP-12-1277_de.htm</t>
  </si>
  <si>
    <t>Staatliche Beihilfen in Form von Kapital und wertgeminderten Vermögenswerten von insgesamt 14 Milliarden Euro</t>
  </si>
  <si>
    <t>Quelle: http://europa.eu/rapid/press-release_IP-11-898_de.htm</t>
  </si>
  <si>
    <t>Kapitalzuführung, Entlastungsmaßnahmen für wertgeminderte Vermögenswerte und Liquiditätsgarantien</t>
  </si>
  <si>
    <t>Kapitalzuführung in Höhe von 10 Milliarden, Entlastungsmaßnahme für wertgeminderte Vermögenswerte mit einem Beihilfeelement von circa 20 Milliarden sowie Liquiditätsgarantien in Höhe von 145 Milliarden</t>
  </si>
  <si>
    <t>Zeichnung von Vorzugsaktien und Liquiditätsgarantie</t>
  </si>
  <si>
    <t xml:space="preserve">Zeichnung von Vorzugsaktien im Wert von 4,465 Milliarden Euro aus FROB, Liquiditätsgarantie in Höhe von 19 Milliarden Euro (an Bankia und BFA) und Kapitalspritze in Höhe von 10,7 Milliarden Euro durch ESM </t>
  </si>
  <si>
    <t xml:space="preserve">Staatliche Beihilfen in Form von Kapital und wertgeminderten Vermögenswerten von insgesamt 10 Milliarden Euro </t>
  </si>
  <si>
    <t>EU 27</t>
  </si>
  <si>
    <t>Quelle: http://ec.europa.eu/competition/state_aid/studies_reports/2012_autumn_de.pdf</t>
  </si>
  <si>
    <r>
      <t xml:space="preserve">Von der Kommission </t>
    </r>
    <r>
      <rPr>
        <b/>
        <sz val="12"/>
        <color theme="1"/>
        <rFont val="Arial"/>
      </rPr>
      <t>genehmigte</t>
    </r>
    <r>
      <rPr>
        <sz val="12"/>
        <color theme="1"/>
        <rFont val="Arial"/>
      </rPr>
      <t xml:space="preserve"> Beihilfen für den Finanzsektor vom 1. Oktover 2008 bis 1. Oktober 2012</t>
    </r>
  </si>
  <si>
    <t>Garantien (1084,8 Mrd. €), Rekapitalisierungsmaßnahmen (322,1 Mrd. €), Entlastungsmaßnahmen für wertgeminderte Vermögenswerte (119,9 Mrd. €), Liquiditätsmaßnahmen (89 Mrd. €)</t>
  </si>
  <si>
    <t>Rettungsmaßnahmen global</t>
  </si>
  <si>
    <t>Investitionen (9 Billionen US $), Versicherungen (1,7 Billionen US $) und Kredite (1,4 Billionen US $)</t>
  </si>
  <si>
    <t>US</t>
  </si>
  <si>
    <t>Rettungsmaßnahmen für einzelne Unternehmen</t>
  </si>
  <si>
    <t>Quelle: http://www.tagesspiegel.de/wirtschaft/finanz/hypo-real-estate-die-geretteten/1598962.html</t>
  </si>
  <si>
    <t>Auslandsforderungen von deutschen Banken gegenüber Euro-Ländern auf konsolidierter Basis</t>
  </si>
  <si>
    <t>Spanien</t>
  </si>
  <si>
    <t>Irland</t>
  </si>
  <si>
    <t>zum 30. Juni 2010</t>
  </si>
  <si>
    <t>Quelle: http://www.bundesbank.de/Redaktion/DE/Downloads/Veroeffentlichungen/Finanzstabilitaetsberichte/2013_finanzstabilitaetsbericht.pdf?__blob=publicationFile</t>
  </si>
  <si>
    <t>Bilanzielle Forderungen der deutschen Banken gegenüber ausgewählten Euro-Ländern</t>
  </si>
  <si>
    <t>2. Vierteljahr 2013</t>
  </si>
  <si>
    <t>Bilanzielle Forderungen der deutschen Banken gegenüber ausgewählten Banken und Geldmarktfonds</t>
  </si>
  <si>
    <t>Banco de Valencia</t>
  </si>
  <si>
    <t>Staatliche Beihilfen in Form von Kapital und wertgeminderte Vermögenswerte durch FROB und ESM</t>
  </si>
  <si>
    <t>Staatliche Beihilfen in Form von Kapitalzuführung und Liquiditätsfazilität</t>
  </si>
  <si>
    <t>Quelle: http://europa.eu/rapid/press-release_IP-11-1388_de.htm</t>
  </si>
  <si>
    <t>Staatliche Beihilfen in Form von Kapitalzuführung (bis zu 1. Mrd. €) und eine Liquiditätsfazilität (von bis zu 2 Mrd. €) von der Europäischen Kommission genehmigt</t>
  </si>
  <si>
    <t>Verhältnis bekannte deutsche Begünstige zu den bekannten nicht-deutschen Begünstigten</t>
  </si>
  <si>
    <t>Gesamtsumme aller bekannten Begünstigten</t>
  </si>
  <si>
    <t>Gesamtsumme der deutschen bekannten Begünstigten</t>
  </si>
  <si>
    <t>Verhältnis bekannter Begünstigungen bei den ausgewählten Bailout-Rettungsmaßnahmen</t>
  </si>
  <si>
    <t>Verhältnis der bekannten Begünstigten zu allen verwendeten Bailout-Maßnahmen in Europa und Amerika</t>
  </si>
  <si>
    <t>Quelle: http://europa.eu/rapid/press-release_IP-12-699_de.htm und http://www.bde.es/f/webbde/GAP/prensa/info_interes/ficheros/frob261212en.pdf</t>
  </si>
  <si>
    <t>aus dem Tagesspiegel Artikel</t>
  </si>
  <si>
    <r>
      <rPr>
        <b/>
        <sz val="12"/>
        <color theme="1"/>
        <rFont val="Arial"/>
      </rPr>
      <t>Verwendete</t>
    </r>
    <r>
      <rPr>
        <sz val="12"/>
        <color theme="1"/>
        <rFont val="Arial"/>
      </rPr>
      <t xml:space="preserve"> Beihilfen von 2008 bis 2011</t>
    </r>
  </si>
  <si>
    <r>
      <t>Von der Regierung</t>
    </r>
    <r>
      <rPr>
        <b/>
        <sz val="12"/>
        <color theme="1"/>
        <rFont val="Arial"/>
      </rPr>
      <t xml:space="preserve"> genehmigte</t>
    </r>
    <r>
      <rPr>
        <sz val="12"/>
        <color theme="1"/>
        <rFont val="Arial"/>
      </rPr>
      <t xml:space="preserve"> Beihilfen für den Finanzsektor bis Ende April 2011</t>
    </r>
  </si>
  <si>
    <r>
      <rPr>
        <b/>
        <sz val="12"/>
        <color rgb="FF000000"/>
        <rFont val="Arial"/>
      </rPr>
      <t>Verwendete</t>
    </r>
    <r>
      <rPr>
        <sz val="12"/>
        <color rgb="FF000000"/>
        <rFont val="Arial"/>
      </rPr>
      <t xml:space="preserve"> Beihilfen bis Ende April 2011</t>
    </r>
  </si>
  <si>
    <t>Genehmigte Beihilfen - Amerika und Europa</t>
  </si>
  <si>
    <t>davon verwendete Beihilfen - Amerika und Europa</t>
  </si>
  <si>
    <t>Investitionen (1,6 Billionen US $), Versicherungen (330 Milliarden US $) und Kredite (528 Milliarden US $)</t>
  </si>
  <si>
    <t>Garantien für Anleihen und kurzfristige Verbindlichkeiten von Banken, Rekapitalisierung von Banken, Entlastungsmaßnahmen für wertgeminderte Vermögenswerte, Garantiemaßnahmen und Liquiditätsmaßnahmen</t>
  </si>
  <si>
    <t>Private Banken, Genossenschaftsbanken, öffentliche Banken, Sparkassen, Versicherungen und Pensionskassen, öffentliche Stellen und andere Einleger</t>
  </si>
  <si>
    <t>Private deutsche Banken, öffentliche deutsche Banken, Sparkassen, ausländische Banken, auslandische Notenbanken, multilateralte Entwicklungsbanken, Zentralregierungen, ausländische Sonstige, deutsche Versicherungen und Pensionskassen, deutsche öffentliche Stellen und andere deutsche Einleger</t>
  </si>
  <si>
    <t>Umrechnungskurs vom 16. September 2008</t>
  </si>
  <si>
    <t>Quelle: http://www.theguardian.com/news/datablog/2009/mar/16/aig-goldmansachs / Umrechnungskurs vom 16. September 2008</t>
  </si>
  <si>
    <t>Quelle: http://www.treasury.gov/connect/blog/Pages/aig-182-billion.aspx/ Umrechnungskurs vom 16. September 2008</t>
  </si>
  <si>
    <t>Quelle: http://www.nytimes.com/interactive/2009/02/04/business/20090205-bailout-totals-graphic.html?_r=1&amp; / Umrechnungskurs vom 30. April 2011</t>
  </si>
  <si>
    <t>Quelle: http://www.bundesbank.de/Redaktion/DE/Downloads/Veroeffentlichungen/Finanzstabilitaetsberichte/2010_finanzstabilitaetsbericht.pdf?__blob=publicationFile / Umrechnungskurs vom 30. Juni 2010</t>
  </si>
  <si>
    <t>Daten sind leider nur gegenüber den Ländern verfügbar. D.h. wir wissen nicht, wie hoch die Forderungen deutscher Banken gegenüber spanischer und irischer Banken waren</t>
  </si>
  <si>
    <t>für 2013 haben wir eine Aufgliederung in Forderungen an Banken. Diese machen etwa 30% des gesamt Länder Exposures aus.</t>
  </si>
  <si>
    <t>Diese Graphik zeigt den maximalen Verlust. D.h. wenn im Konkursfall alle Anleihen komplett</t>
  </si>
  <si>
    <t>wertlos geworden wären. Wahrscheinlich wären der Verlust nicht 100% gewesen, allerdings hätte</t>
  </si>
  <si>
    <t>es sicher Jahre gebraucht, bis die Forderungen ausgezahlt worden wären.</t>
  </si>
  <si>
    <t>Die Graphiken geben unseren derzeitigen Kenntnisstand wieder. Sie stammen aus einer Literaturrecherche.</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</si>
</sst>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2"/>
      <color theme="1"/>
      <name val="Calibri"/>
      <family val="2"/>
      <charset val="238"/>
      <scheme val="minor"/>
    </font>
    <font>
      <sz val="12"/>
      <color theme="1"/>
      <name val="Arial"/>
    </font>
    <font>
      <b/>
      <sz val="12"/>
      <color theme="1"/>
      <name val="Arial"/>
    </font>
    <font>
      <b/>
      <sz val="12"/>
      <color rgb="FF000000"/>
      <name val="Arial"/>
    </font>
    <font>
      <u/>
      <sz val="12"/>
      <color theme="10"/>
      <name val="Calibri"/>
      <family val="2"/>
      <scheme val="minor"/>
    </font>
    <font>
      <u/>
      <sz val="12"/>
      <color theme="11"/>
      <name val="Calibri"/>
      <family val="2"/>
      <scheme val="minor"/>
    </font>
    <font>
      <sz val="12"/>
      <color rgb="FF000000"/>
      <name val="Arial"/>
    </font>
    <font>
      <sz val="12"/>
      <name val="Arial"/>
    </font>
  </fonts>
  <fills count="6">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s>
  <borders count="3">
    <border>
      <left/>
      <right/>
      <top/>
      <bottom/>
      <diagonal/>
    </border>
    <border>
      <left/>
      <right/>
      <top/>
      <bottom style="thin">
        <color auto="1"/>
      </bottom>
      <diagonal/>
    </border>
    <border>
      <left/>
      <right/>
      <top style="thin">
        <color auto="1"/>
      </top>
      <bottom style="double">
        <color auto="1"/>
      </bottom>
      <diagonal/>
    </border>
  </borders>
  <cellStyleXfs count="415">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78">
    <xf numFmtId="0" fontId="0" fillId="0" borderId="0" xfId="0"/>
    <xf numFmtId="0" fontId="1" fillId="0" borderId="0" xfId="0" applyFont="1"/>
    <xf numFmtId="3" fontId="1" fillId="0" borderId="0" xfId="0" applyNumberFormat="1" applyFont="1" applyBorder="1" applyAlignment="1">
      <alignment horizontal="center" vertical="center" wrapText="1"/>
    </xf>
    <xf numFmtId="0" fontId="2" fillId="0" borderId="0" xfId="0" applyFont="1"/>
    <xf numFmtId="0" fontId="1" fillId="0" borderId="0" xfId="0" applyFont="1" applyAlignment="1">
      <alignment horizontal="center"/>
    </xf>
    <xf numFmtId="0" fontId="3" fillId="0" borderId="0" xfId="0" applyFont="1"/>
    <xf numFmtId="0" fontId="6" fillId="0" borderId="0" xfId="0" applyFont="1"/>
    <xf numFmtId="0" fontId="1" fillId="0" borderId="0" xfId="0" applyFont="1" applyFill="1"/>
    <xf numFmtId="0" fontId="7" fillId="0" borderId="0" xfId="0" applyFont="1"/>
    <xf numFmtId="3" fontId="1" fillId="0" borderId="0" xfId="0" applyNumberFormat="1" applyFont="1" applyAlignment="1"/>
    <xf numFmtId="3" fontId="2" fillId="0" borderId="0" xfId="0" applyNumberFormat="1" applyFont="1" applyAlignment="1"/>
    <xf numFmtId="3" fontId="6" fillId="0" borderId="0" xfId="0" applyNumberFormat="1" applyFont="1" applyAlignment="1"/>
    <xf numFmtId="3" fontId="3" fillId="0" borderId="0" xfId="0" applyNumberFormat="1" applyFont="1" applyAlignment="1"/>
    <xf numFmtId="3" fontId="1" fillId="0" borderId="1" xfId="0" applyNumberFormat="1" applyFont="1" applyBorder="1" applyAlignment="1"/>
    <xf numFmtId="3" fontId="1" fillId="0" borderId="1" xfId="0" applyNumberFormat="1" applyFont="1" applyBorder="1" applyAlignment="1">
      <alignment horizontal="center" vertical="center" wrapText="1"/>
    </xf>
    <xf numFmtId="3" fontId="6" fillId="0" borderId="1" xfId="0" applyNumberFormat="1" applyFont="1" applyBorder="1" applyAlignment="1"/>
    <xf numFmtId="0" fontId="1" fillId="0" borderId="0" xfId="0" applyFont="1" applyBorder="1"/>
    <xf numFmtId="0" fontId="1" fillId="0" borderId="0" xfId="0" applyFont="1" applyBorder="1" applyAlignment="1">
      <alignment vertical="center" wrapText="1"/>
    </xf>
    <xf numFmtId="3" fontId="1" fillId="0" borderId="1" xfId="0" applyNumberFormat="1" applyFont="1" applyBorder="1" applyAlignment="1">
      <alignment vertical="center" wrapText="1"/>
    </xf>
    <xf numFmtId="0" fontId="2" fillId="0" borderId="0" xfId="0" applyFont="1" applyAlignment="1">
      <alignment horizontal="center" vertical="center"/>
    </xf>
    <xf numFmtId="0" fontId="1" fillId="0" borderId="0" xfId="0" applyFont="1" applyAlignment="1">
      <alignment horizontal="center" vertical="center"/>
    </xf>
    <xf numFmtId="0" fontId="2" fillId="0" borderId="0" xfId="0" applyFont="1" applyBorder="1" applyAlignment="1">
      <alignment horizontal="center" vertical="center"/>
    </xf>
    <xf numFmtId="0" fontId="1" fillId="0" borderId="1" xfId="0" applyFont="1" applyBorder="1" applyAlignment="1">
      <alignment horizontal="center" vertical="center"/>
    </xf>
    <xf numFmtId="3" fontId="6" fillId="0" borderId="0" xfId="0" applyNumberFormat="1" applyFont="1" applyAlignment="1">
      <alignment horizontal="right"/>
    </xf>
    <xf numFmtId="0" fontId="2" fillId="2" borderId="0" xfId="0" applyFont="1" applyFill="1"/>
    <xf numFmtId="0" fontId="1" fillId="2" borderId="0" xfId="0" applyFont="1" applyFill="1"/>
    <xf numFmtId="3" fontId="2" fillId="2" borderId="0" xfId="0" applyNumberFormat="1" applyFont="1" applyFill="1" applyAlignment="1"/>
    <xf numFmtId="3" fontId="1" fillId="2" borderId="0" xfId="0" applyNumberFormat="1" applyFont="1" applyFill="1" applyBorder="1" applyAlignment="1">
      <alignment horizontal="center" vertical="center" wrapText="1"/>
    </xf>
    <xf numFmtId="0" fontId="0" fillId="2" borderId="0" xfId="0" applyFill="1"/>
    <xf numFmtId="3" fontId="1" fillId="2" borderId="0" xfId="0" applyNumberFormat="1" applyFont="1" applyFill="1" applyAlignment="1"/>
    <xf numFmtId="0" fontId="1" fillId="2" borderId="0" xfId="0" applyFont="1" applyFill="1" applyAlignment="1">
      <alignment horizontal="center" vertical="center"/>
    </xf>
    <xf numFmtId="0" fontId="6" fillId="2" borderId="0" xfId="0" applyFont="1" applyFill="1"/>
    <xf numFmtId="3" fontId="3" fillId="2" borderId="0" xfId="0" applyNumberFormat="1" applyFont="1" applyFill="1" applyAlignment="1"/>
    <xf numFmtId="0" fontId="2" fillId="2" borderId="0" xfId="0" applyFont="1" applyFill="1" applyAlignment="1">
      <alignment horizontal="center" vertical="center"/>
    </xf>
    <xf numFmtId="3" fontId="3" fillId="2" borderId="0" xfId="0" applyNumberFormat="1" applyFont="1" applyFill="1" applyBorder="1" applyAlignment="1"/>
    <xf numFmtId="0" fontId="2" fillId="2" borderId="0" xfId="0" applyFont="1" applyFill="1" applyBorder="1" applyAlignment="1">
      <alignment horizontal="center" vertical="center"/>
    </xf>
    <xf numFmtId="0" fontId="3" fillId="2" borderId="0" xfId="0" applyFont="1" applyFill="1"/>
    <xf numFmtId="3" fontId="1" fillId="0" borderId="0" xfId="0" applyNumberFormat="1" applyFont="1" applyBorder="1" applyAlignment="1"/>
    <xf numFmtId="0" fontId="6" fillId="0" borderId="0" xfId="0" applyFont="1" applyFill="1"/>
    <xf numFmtId="0" fontId="1" fillId="0" borderId="0" xfId="0" applyFont="1" applyFill="1" applyAlignment="1">
      <alignment horizontal="center" vertical="center"/>
    </xf>
    <xf numFmtId="0" fontId="0" fillId="0" borderId="0" xfId="0" applyFill="1"/>
    <xf numFmtId="3" fontId="6" fillId="0" borderId="0" xfId="0" applyNumberFormat="1" applyFont="1" applyFill="1" applyAlignment="1"/>
    <xf numFmtId="0" fontId="2" fillId="0" borderId="0" xfId="0" applyFont="1" applyFill="1" applyAlignment="1">
      <alignment horizontal="center" vertical="center"/>
    </xf>
    <xf numFmtId="0" fontId="1" fillId="0" borderId="0" xfId="0" applyFont="1" applyBorder="1" applyAlignment="1">
      <alignment horizontal="center" vertical="center"/>
    </xf>
    <xf numFmtId="0" fontId="1" fillId="0" borderId="0" xfId="0" applyFont="1" applyAlignment="1"/>
    <xf numFmtId="0" fontId="1" fillId="0" borderId="2" xfId="0" applyFont="1" applyBorder="1"/>
    <xf numFmtId="3" fontId="2" fillId="0" borderId="2" xfId="0" applyNumberFormat="1" applyFont="1" applyBorder="1" applyAlignment="1"/>
    <xf numFmtId="3" fontId="1" fillId="0" borderId="0" xfId="0" applyNumberFormat="1" applyFont="1"/>
    <xf numFmtId="0" fontId="1" fillId="0" borderId="2" xfId="0" applyFont="1" applyBorder="1" applyAlignment="1">
      <alignment horizontal="center" vertical="center"/>
    </xf>
    <xf numFmtId="3" fontId="2" fillId="0" borderId="0" xfId="0" applyNumberFormat="1" applyFont="1" applyBorder="1" applyAlignment="1"/>
    <xf numFmtId="10" fontId="1" fillId="0" borderId="0" xfId="0" applyNumberFormat="1" applyFont="1" applyAlignment="1"/>
    <xf numFmtId="0" fontId="1" fillId="3" borderId="0" xfId="0" applyFont="1" applyFill="1"/>
    <xf numFmtId="0" fontId="1" fillId="3" borderId="0" xfId="0" applyFont="1" applyFill="1" applyAlignment="1"/>
    <xf numFmtId="0" fontId="1" fillId="3" borderId="0" xfId="0" applyFont="1" applyFill="1" applyAlignment="1">
      <alignment horizontal="center" vertical="center"/>
    </xf>
    <xf numFmtId="0" fontId="0" fillId="3" borderId="0" xfId="0" applyFill="1"/>
    <xf numFmtId="0" fontId="2" fillId="3" borderId="0" xfId="0" applyFont="1" applyFill="1" applyBorder="1"/>
    <xf numFmtId="3" fontId="6" fillId="0" borderId="0" xfId="0" applyNumberFormat="1" applyFont="1"/>
    <xf numFmtId="0" fontId="6" fillId="0" borderId="0" xfId="0" applyFont="1" applyAlignment="1">
      <alignment horizontal="center" vertical="center"/>
    </xf>
    <xf numFmtId="3" fontId="3" fillId="0" borderId="0" xfId="0" applyNumberFormat="1" applyFont="1"/>
    <xf numFmtId="3" fontId="2" fillId="0" borderId="2" xfId="0" applyNumberFormat="1" applyFont="1" applyBorder="1"/>
    <xf numFmtId="0" fontId="2" fillId="3" borderId="0" xfId="0" applyFont="1" applyFill="1"/>
    <xf numFmtId="3" fontId="1" fillId="3" borderId="0" xfId="0" applyNumberFormat="1" applyFont="1" applyFill="1" applyAlignment="1"/>
    <xf numFmtId="0" fontId="2" fillId="3" borderId="0" xfId="0" applyFont="1" applyFill="1" applyAlignment="1">
      <alignment horizontal="center"/>
    </xf>
    <xf numFmtId="3" fontId="1" fillId="3" borderId="0" xfId="0" applyNumberFormat="1" applyFont="1" applyFill="1"/>
    <xf numFmtId="0" fontId="1" fillId="3" borderId="0" xfId="0" applyFont="1" applyFill="1" applyAlignment="1">
      <alignment horizontal="center"/>
    </xf>
    <xf numFmtId="0" fontId="1" fillId="4" borderId="0" xfId="0" applyFont="1" applyFill="1"/>
    <xf numFmtId="0" fontId="2" fillId="4" borderId="0" xfId="0" applyFont="1" applyFill="1"/>
    <xf numFmtId="3" fontId="1" fillId="4" borderId="0" xfId="0" applyNumberFormat="1" applyFont="1" applyFill="1"/>
    <xf numFmtId="0" fontId="1" fillId="4" borderId="0" xfId="0" applyFont="1" applyFill="1" applyAlignment="1">
      <alignment horizontal="center"/>
    </xf>
    <xf numFmtId="0" fontId="2" fillId="0" borderId="2" xfId="0" applyFont="1" applyBorder="1" applyAlignment="1">
      <alignment horizontal="center"/>
    </xf>
    <xf numFmtId="0" fontId="3" fillId="0" borderId="0" xfId="0" applyFont="1" applyAlignment="1">
      <alignment horizontal="center" vertical="center"/>
    </xf>
    <xf numFmtId="3" fontId="2" fillId="0" borderId="0" xfId="0" applyNumberFormat="1" applyFont="1" applyBorder="1"/>
    <xf numFmtId="2" fontId="1" fillId="0" borderId="0" xfId="0" applyNumberFormat="1" applyFont="1" applyAlignment="1">
      <alignment horizontal="center" vertical="center"/>
    </xf>
    <xf numFmtId="0" fontId="2" fillId="0" borderId="2" xfId="0" applyFont="1" applyBorder="1" applyAlignment="1">
      <alignment horizontal="center" vertical="center"/>
    </xf>
    <xf numFmtId="0" fontId="1" fillId="5" borderId="0" xfId="0" applyFont="1" applyFill="1"/>
    <xf numFmtId="0" fontId="1" fillId="5" borderId="0" xfId="0" applyFont="1" applyFill="1" applyAlignment="1"/>
    <xf numFmtId="0" fontId="1" fillId="5" borderId="0" xfId="0" applyFont="1" applyFill="1" applyAlignment="1">
      <alignment horizontal="center" vertical="center"/>
    </xf>
    <xf numFmtId="0" fontId="0" fillId="5" borderId="0" xfId="0" applyFill="1"/>
  </cellXfs>
  <cellStyles count="415">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de-DE"/>
              <a:t>Maximaler EK-Verlust</a:t>
            </a:r>
          </a:p>
        </c:rich>
      </c:tx>
      <c:overlay val="0"/>
    </c:title>
    <c:autoTitleDeleted val="0"/>
    <c:plotArea>
      <c:layout/>
      <c:barChart>
        <c:barDir val="col"/>
        <c:grouping val="clustered"/>
        <c:varyColors val="0"/>
        <c:ser>
          <c:idx val="0"/>
          <c:order val="0"/>
          <c:tx>
            <c:strRef>
              <c:f>[1]Originaldaten!$B$221</c:f>
              <c:strCache>
                <c:ptCount val="1"/>
                <c:pt idx="0">
                  <c:v>HRE-Pleite</c:v>
                </c:pt>
              </c:strCache>
            </c:strRef>
          </c:tx>
          <c:invertIfNegative val="0"/>
          <c:cat>
            <c:strRef>
              <c:f>[1]Originaldaten!$A$222:$A$227</c:f>
              <c:strCache>
                <c:ptCount val="6"/>
                <c:pt idx="0">
                  <c:v>_x000d_Deutsche Bank</c:v>
                </c:pt>
                <c:pt idx="1">
                  <c:v>_x0010_Hypo Vereinsbank</c:v>
                </c:pt>
                <c:pt idx="2">
                  <c:v>_x0008_BayernLB</c:v>
                </c:pt>
                <c:pt idx="3">
                  <c:v>_x000d_Dresdner Bank</c:v>
                </c:pt>
                <c:pt idx="4">
                  <c:v>_x0007_DZ Bank</c:v>
                </c:pt>
                <c:pt idx="5">
                  <c:v>_x0008_Postbank</c:v>
                </c:pt>
              </c:strCache>
            </c:strRef>
          </c:cat>
          <c:val>
            <c:numRef>
              <c:f>[1]Originaldaten!$B$222:$B$227</c:f>
              <c:numCache>
                <c:formatCode>General</c:formatCode>
                <c:ptCount val="6"/>
                <c:pt idx="0">
                  <c:v>0.05</c:v>
                </c:pt>
                <c:pt idx="1">
                  <c:v>0.13</c:v>
                </c:pt>
                <c:pt idx="2">
                  <c:v>0.145</c:v>
                </c:pt>
                <c:pt idx="3">
                  <c:v>0.0</c:v>
                </c:pt>
                <c:pt idx="4">
                  <c:v>0.0456</c:v>
                </c:pt>
                <c:pt idx="5">
                  <c:v>0.186</c:v>
                </c:pt>
              </c:numCache>
            </c:numRef>
          </c:val>
        </c:ser>
        <c:ser>
          <c:idx val="1"/>
          <c:order val="1"/>
          <c:tx>
            <c:strRef>
              <c:f>[1]Originaldaten!$C$221</c:f>
              <c:strCache>
                <c:ptCount val="1"/>
                <c:pt idx="0">
                  <c:v>AIG-Pleite</c:v>
                </c:pt>
              </c:strCache>
            </c:strRef>
          </c:tx>
          <c:invertIfNegative val="0"/>
          <c:cat>
            <c:strRef>
              <c:f>[1]Originaldaten!$A$222:$A$227</c:f>
              <c:strCache>
                <c:ptCount val="6"/>
                <c:pt idx="0">
                  <c:v>_x000d_Deutsche Bank</c:v>
                </c:pt>
                <c:pt idx="1">
                  <c:v>_x0010_Hypo Vereinsbank</c:v>
                </c:pt>
                <c:pt idx="2">
                  <c:v>_x0008_BayernLB</c:v>
                </c:pt>
                <c:pt idx="3">
                  <c:v>_x000d_Dresdner Bank</c:v>
                </c:pt>
                <c:pt idx="4">
                  <c:v>_x0007_DZ Bank</c:v>
                </c:pt>
                <c:pt idx="5">
                  <c:v>_x0008_Postbank</c:v>
                </c:pt>
              </c:strCache>
            </c:strRef>
          </c:cat>
          <c:val>
            <c:numRef>
              <c:f>[1]Originaldaten!$C$222:$C$227</c:f>
              <c:numCache>
                <c:formatCode>General</c:formatCode>
                <c:ptCount val="6"/>
                <c:pt idx="0">
                  <c:v>0.27</c:v>
                </c:pt>
                <c:pt idx="1">
                  <c:v>0.0</c:v>
                </c:pt>
                <c:pt idx="2">
                  <c:v>0.0</c:v>
                </c:pt>
                <c:pt idx="3">
                  <c:v>0.4</c:v>
                </c:pt>
                <c:pt idx="4">
                  <c:v>0.1148</c:v>
                </c:pt>
                <c:pt idx="5">
                  <c:v>0.0</c:v>
                </c:pt>
              </c:numCache>
            </c:numRef>
          </c:val>
        </c:ser>
        <c:dLbls>
          <c:showLegendKey val="0"/>
          <c:showVal val="0"/>
          <c:showCatName val="0"/>
          <c:showSerName val="0"/>
          <c:showPercent val="0"/>
          <c:showBubbleSize val="0"/>
        </c:dLbls>
        <c:gapWidth val="150"/>
        <c:axId val="-2119501384"/>
        <c:axId val="-2122212072"/>
      </c:barChart>
      <c:catAx>
        <c:axId val="-2119501384"/>
        <c:scaling>
          <c:orientation val="minMax"/>
        </c:scaling>
        <c:delete val="0"/>
        <c:axPos val="b"/>
        <c:majorTickMark val="none"/>
        <c:minorTickMark val="none"/>
        <c:tickLblPos val="nextTo"/>
        <c:crossAx val="-2122212072"/>
        <c:crosses val="autoZero"/>
        <c:auto val="1"/>
        <c:lblAlgn val="ctr"/>
        <c:lblOffset val="100"/>
        <c:noMultiLvlLbl val="0"/>
      </c:catAx>
      <c:valAx>
        <c:axId val="-2122212072"/>
        <c:scaling>
          <c:orientation val="minMax"/>
        </c:scaling>
        <c:delete val="0"/>
        <c:axPos val="l"/>
        <c:majorGridlines/>
        <c:numFmt formatCode="0%" sourceLinked="0"/>
        <c:majorTickMark val="none"/>
        <c:minorTickMark val="none"/>
        <c:tickLblPos val="nextTo"/>
        <c:crossAx val="-2119501384"/>
        <c:crosses val="autoZero"/>
        <c:crossBetween val="between"/>
      </c:valAx>
    </c:plotArea>
    <c:legend>
      <c:legendPos val="r"/>
      <c:layout>
        <c:manualLayout>
          <c:xMode val="edge"/>
          <c:yMode val="edge"/>
          <c:x val="0.843493054941166"/>
          <c:y val="0.417002137027953"/>
          <c:w val="0.140776607980182"/>
          <c:h val="0.2155403525379"/>
        </c:manualLayout>
      </c:layout>
      <c:overlay val="0"/>
    </c:legend>
    <c:plotVisOnly val="1"/>
    <c:dispBlanksAs val="gap"/>
    <c:showDLblsOverMax val="0"/>
  </c:chart>
  <c:spPr>
    <a:ln>
      <a:solidFill>
        <a:schemeClr val="tx1"/>
      </a:solidFill>
    </a:ln>
  </c:spPr>
  <c:printSettings>
    <c:headerFooter/>
    <c:pageMargins b="1.0" l="0.75" r="0.75" t="1.0"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image" Target="../media/image1.png"/><Relationship Id="rId3"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 Id="rId2"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127000</xdr:colOff>
      <xdr:row>192</xdr:row>
      <xdr:rowOff>177800</xdr:rowOff>
    </xdr:from>
    <xdr:to>
      <xdr:col>1</xdr:col>
      <xdr:colOff>4864100</xdr:colOff>
      <xdr:row>213</xdr:row>
      <xdr:rowOff>177800</xdr:rowOff>
    </xdr:to>
    <xdr:graphicFrame macro="">
      <xdr:nvGraphicFramePr>
        <xdr:cNvPr id="4"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4</xdr:col>
      <xdr:colOff>1587499</xdr:colOff>
      <xdr:row>193</xdr:row>
      <xdr:rowOff>1004</xdr:rowOff>
    </xdr:from>
    <xdr:to>
      <xdr:col>6</xdr:col>
      <xdr:colOff>475060</xdr:colOff>
      <xdr:row>213</xdr:row>
      <xdr:rowOff>177799</xdr:rowOff>
    </xdr:to>
    <xdr:pic>
      <xdr:nvPicPr>
        <xdr:cNvPr id="3" name="Bild 2"/>
        <xdr:cNvPicPr>
          <a:picLocks noChangeAspect="1"/>
        </xdr:cNvPicPr>
      </xdr:nvPicPr>
      <xdr:blipFill>
        <a:blip xmlns:r="http://schemas.openxmlformats.org/officeDocument/2006/relationships" r:embed="rId2"/>
        <a:stretch>
          <a:fillRect/>
        </a:stretch>
      </xdr:blipFill>
      <xdr:spPr>
        <a:xfrm>
          <a:off x="13741399" y="38990004"/>
          <a:ext cx="6291661" cy="3986795"/>
        </a:xfrm>
        <a:prstGeom prst="rect">
          <a:avLst/>
        </a:prstGeom>
        <a:ln>
          <a:solidFill>
            <a:schemeClr val="tx1"/>
          </a:solidFill>
        </a:ln>
      </xdr:spPr>
    </xdr:pic>
    <xdr:clientData/>
  </xdr:twoCellAnchor>
  <xdr:twoCellAnchor editAs="oneCell">
    <xdr:from>
      <xdr:col>1</xdr:col>
      <xdr:colOff>5016499</xdr:colOff>
      <xdr:row>192</xdr:row>
      <xdr:rowOff>177801</xdr:rowOff>
    </xdr:from>
    <xdr:to>
      <xdr:col>4</xdr:col>
      <xdr:colOff>1351172</xdr:colOff>
      <xdr:row>213</xdr:row>
      <xdr:rowOff>154165</xdr:rowOff>
    </xdr:to>
    <xdr:pic>
      <xdr:nvPicPr>
        <xdr:cNvPr id="2" name="Bild 1"/>
        <xdr:cNvPicPr>
          <a:picLocks noChangeAspect="1"/>
        </xdr:cNvPicPr>
      </xdr:nvPicPr>
      <xdr:blipFill>
        <a:blip xmlns:r="http://schemas.openxmlformats.org/officeDocument/2006/relationships" r:embed="rId3"/>
        <a:stretch>
          <a:fillRect/>
        </a:stretch>
      </xdr:blipFill>
      <xdr:spPr>
        <a:xfrm>
          <a:off x="6896099" y="38976301"/>
          <a:ext cx="6608973" cy="3976864"/>
        </a:xfrm>
        <a:prstGeom prst="rect">
          <a:avLst/>
        </a:prstGeom>
        <a:ln>
          <a:solidFill>
            <a:schemeClr val="tx1"/>
          </a:solid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88900</xdr:colOff>
      <xdr:row>25</xdr:row>
      <xdr:rowOff>12700</xdr:rowOff>
    </xdr:from>
    <xdr:to>
      <xdr:col>1</xdr:col>
      <xdr:colOff>3606800</xdr:colOff>
      <xdr:row>57</xdr:row>
      <xdr:rowOff>152400</xdr:rowOff>
    </xdr:to>
    <xdr:pic>
      <xdr:nvPicPr>
        <xdr:cNvPr id="2" name="Bild 1"/>
        <xdr:cNvPicPr>
          <a:picLocks noChangeAspect="1"/>
        </xdr:cNvPicPr>
      </xdr:nvPicPr>
      <xdr:blipFill>
        <a:blip xmlns:r="http://schemas.openxmlformats.org/officeDocument/2006/relationships" r:embed="rId1"/>
        <a:stretch>
          <a:fillRect/>
        </a:stretch>
      </xdr:blipFill>
      <xdr:spPr>
        <a:xfrm>
          <a:off x="88900" y="4851400"/>
          <a:ext cx="4343400" cy="6235700"/>
        </a:xfrm>
        <a:prstGeom prst="rect">
          <a:avLst/>
        </a:prstGeom>
      </xdr:spPr>
    </xdr:pic>
    <xdr:clientData/>
  </xdr:twoCellAnchor>
  <xdr:twoCellAnchor editAs="oneCell">
    <xdr:from>
      <xdr:col>1</xdr:col>
      <xdr:colOff>3848100</xdr:colOff>
      <xdr:row>25</xdr:row>
      <xdr:rowOff>38100</xdr:rowOff>
    </xdr:from>
    <xdr:to>
      <xdr:col>4</xdr:col>
      <xdr:colOff>2882900</xdr:colOff>
      <xdr:row>58</xdr:row>
      <xdr:rowOff>25400</xdr:rowOff>
    </xdr:to>
    <xdr:pic>
      <xdr:nvPicPr>
        <xdr:cNvPr id="3" name="Bild 2"/>
        <xdr:cNvPicPr>
          <a:picLocks noChangeAspect="1"/>
        </xdr:cNvPicPr>
      </xdr:nvPicPr>
      <xdr:blipFill>
        <a:blip xmlns:r="http://schemas.openxmlformats.org/officeDocument/2006/relationships" r:embed="rId2"/>
        <a:stretch>
          <a:fillRect/>
        </a:stretch>
      </xdr:blipFill>
      <xdr:spPr>
        <a:xfrm>
          <a:off x="4673600" y="4876800"/>
          <a:ext cx="8801100" cy="62738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dophilipp/Library/Caches/TemporaryItems/Outlook%20Temp/Originaldaten.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Originaldaten"/>
    </sheetNames>
    <sheetDataSet>
      <sheetData sheetId="0">
        <row r="3">
          <cell r="C3">
            <v>11800000000</v>
          </cell>
        </row>
        <row r="68">
          <cell r="C68">
            <v>100000000</v>
          </cell>
        </row>
        <row r="118">
          <cell r="C118">
            <v>1000000000</v>
          </cell>
        </row>
        <row r="119">
          <cell r="C119">
            <v>700000000</v>
          </cell>
        </row>
        <row r="124">
          <cell r="C124">
            <v>500000000</v>
          </cell>
        </row>
        <row r="133">
          <cell r="C133">
            <v>2600000000</v>
          </cell>
        </row>
        <row r="159">
          <cell r="C159">
            <v>182300000000</v>
          </cell>
        </row>
        <row r="170">
          <cell r="B170">
            <v>100700000000</v>
          </cell>
        </row>
        <row r="221">
          <cell r="B221" t="str">
            <v>HRE-Pleite</v>
          </cell>
          <cell r="C221" t="str">
            <v>AIG-Pleite</v>
          </cell>
        </row>
        <row r="222">
          <cell r="A222" t="str">
            <v>Deutsche Bank</v>
          </cell>
          <cell r="B222">
            <v>0.05</v>
          </cell>
          <cell r="C222">
            <v>0.27</v>
          </cell>
        </row>
        <row r="223">
          <cell r="A223" t="str">
            <v>Hypo Vereinsbank</v>
          </cell>
          <cell r="B223">
            <v>0.13</v>
          </cell>
          <cell r="C223">
            <v>0</v>
          </cell>
        </row>
        <row r="224">
          <cell r="A224" t="str">
            <v>BayernLB</v>
          </cell>
          <cell r="B224">
            <v>0.14499999999999999</v>
          </cell>
          <cell r="C224">
            <v>0</v>
          </cell>
        </row>
        <row r="225">
          <cell r="A225" t="str">
            <v>Dresdner Bank</v>
          </cell>
          <cell r="B225">
            <v>0</v>
          </cell>
          <cell r="C225">
            <v>0.4</v>
          </cell>
        </row>
        <row r="226">
          <cell r="A226" t="str">
            <v>DZ Bank</v>
          </cell>
          <cell r="B226">
            <v>4.5600000000000002E-2</v>
          </cell>
          <cell r="C226">
            <v>0.1148</v>
          </cell>
        </row>
        <row r="227">
          <cell r="A227" t="str">
            <v>Postbank</v>
          </cell>
          <cell r="B227">
            <v>0.186</v>
          </cell>
          <cell r="C227">
            <v>0</v>
          </cell>
        </row>
      </sheetData>
    </sheetDataSet>
  </externalBook>
</externalLink>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3"/>
  <sheetViews>
    <sheetView topLeftCell="A126" workbookViewId="0">
      <selection activeCell="B141" sqref="B141"/>
    </sheetView>
  </sheetViews>
  <sheetFormatPr baseColWidth="10" defaultRowHeight="15" x14ac:dyDescent="0"/>
  <cols>
    <col min="1" max="1" width="24.6640625" style="1" customWidth="1"/>
    <col min="2" max="2" width="102.5" style="1" customWidth="1"/>
    <col min="3" max="3" width="21.33203125" style="44" customWidth="1"/>
    <col min="4" max="4" width="11" style="20" customWidth="1"/>
    <col min="5" max="5" width="82.83203125" style="1" customWidth="1"/>
    <col min="6" max="6" width="14.33203125" style="1" bestFit="1" customWidth="1"/>
    <col min="7" max="9" width="10.83203125" style="1"/>
  </cols>
  <sheetData>
    <row r="1" spans="1:15">
      <c r="A1" s="3"/>
      <c r="B1" s="3" t="s">
        <v>83</v>
      </c>
      <c r="C1" s="10" t="s">
        <v>51</v>
      </c>
      <c r="D1" s="19" t="s">
        <v>52</v>
      </c>
      <c r="E1" s="3" t="s">
        <v>53</v>
      </c>
      <c r="F1" s="3" t="s">
        <v>54</v>
      </c>
    </row>
    <row r="2" spans="1:15">
      <c r="A2" s="24" t="s">
        <v>3</v>
      </c>
      <c r="B2" s="25"/>
      <c r="C2" s="29"/>
      <c r="D2" s="30"/>
      <c r="E2" s="25"/>
      <c r="F2" s="25"/>
      <c r="G2" s="25"/>
      <c r="H2" s="25"/>
      <c r="I2" s="25"/>
      <c r="J2" s="28"/>
      <c r="K2" s="28"/>
      <c r="L2" s="28"/>
      <c r="M2" s="28"/>
      <c r="N2" s="28"/>
      <c r="O2" s="28"/>
    </row>
    <row r="3" spans="1:15">
      <c r="A3" s="1" t="s">
        <v>4</v>
      </c>
      <c r="B3" s="1" t="s">
        <v>3</v>
      </c>
      <c r="C3" s="9">
        <f>[1]Originaldaten!C3*0.7074</f>
        <v>8347320000</v>
      </c>
      <c r="D3" s="20" t="s">
        <v>1</v>
      </c>
      <c r="E3" s="1" t="s">
        <v>5</v>
      </c>
      <c r="F3" s="1" t="s">
        <v>155</v>
      </c>
      <c r="G3" s="1" t="s">
        <v>85</v>
      </c>
    </row>
    <row r="4" spans="1:15">
      <c r="A4" s="1" t="s">
        <v>13</v>
      </c>
      <c r="B4" s="6" t="s">
        <v>3</v>
      </c>
      <c r="C4" s="11">
        <v>500000</v>
      </c>
      <c r="D4" s="20" t="s">
        <v>1</v>
      </c>
      <c r="E4" s="1" t="s">
        <v>11</v>
      </c>
      <c r="F4" s="1" t="s">
        <v>6</v>
      </c>
    </row>
    <row r="5" spans="1:15">
      <c r="A5" s="1" t="s">
        <v>13</v>
      </c>
      <c r="B5" s="6" t="s">
        <v>3</v>
      </c>
      <c r="C5" s="11">
        <v>10000000</v>
      </c>
      <c r="D5" s="20" t="s">
        <v>1</v>
      </c>
      <c r="E5" s="1" t="s">
        <v>12</v>
      </c>
      <c r="F5" s="1" t="s">
        <v>7</v>
      </c>
    </row>
    <row r="6" spans="1:15">
      <c r="A6" s="1" t="s">
        <v>13</v>
      </c>
      <c r="B6" s="6" t="s">
        <v>3</v>
      </c>
      <c r="C6" s="11">
        <v>6950000</v>
      </c>
      <c r="D6" s="20" t="s">
        <v>1</v>
      </c>
      <c r="E6" s="7" t="s">
        <v>12</v>
      </c>
      <c r="F6" s="7" t="s">
        <v>8</v>
      </c>
    </row>
    <row r="7" spans="1:15">
      <c r="A7" s="1" t="s">
        <v>13</v>
      </c>
      <c r="B7" s="6" t="s">
        <v>3</v>
      </c>
      <c r="C7" s="11">
        <v>27450000</v>
      </c>
      <c r="D7" s="20" t="s">
        <v>1</v>
      </c>
      <c r="E7" s="1" t="s">
        <v>12</v>
      </c>
      <c r="F7" s="1" t="s">
        <v>9</v>
      </c>
    </row>
    <row r="8" spans="1:15">
      <c r="A8" s="1" t="s">
        <v>13</v>
      </c>
      <c r="B8" s="6" t="s">
        <v>3</v>
      </c>
      <c r="C8" s="11">
        <v>6000000</v>
      </c>
      <c r="D8" s="20" t="s">
        <v>1</v>
      </c>
      <c r="E8" s="1" t="s">
        <v>12</v>
      </c>
      <c r="F8" s="1" t="s">
        <v>10</v>
      </c>
    </row>
    <row r="9" spans="1:15">
      <c r="A9" s="1" t="s">
        <v>99</v>
      </c>
      <c r="B9" s="1" t="s">
        <v>14</v>
      </c>
      <c r="C9" s="11">
        <v>2500000</v>
      </c>
      <c r="D9" s="20" t="s">
        <v>1</v>
      </c>
      <c r="E9" s="1" t="s">
        <v>12</v>
      </c>
      <c r="F9" s="8" t="s">
        <v>15</v>
      </c>
    </row>
    <row r="10" spans="1:15">
      <c r="A10" s="1" t="s">
        <v>2</v>
      </c>
      <c r="B10" s="1" t="s">
        <v>0</v>
      </c>
      <c r="C10" s="9">
        <v>274000000</v>
      </c>
      <c r="D10" s="2" t="s">
        <v>1</v>
      </c>
      <c r="E10" s="1" t="s">
        <v>57</v>
      </c>
    </row>
    <row r="11" spans="1:15">
      <c r="A11" s="1" t="s">
        <v>2</v>
      </c>
      <c r="B11" s="1" t="s">
        <v>47</v>
      </c>
      <c r="C11" s="13">
        <v>1541000000</v>
      </c>
      <c r="D11" s="14" t="s">
        <v>1</v>
      </c>
      <c r="E11" s="1" t="s">
        <v>48</v>
      </c>
      <c r="G11" s="1" t="s">
        <v>86</v>
      </c>
    </row>
    <row r="12" spans="1:15">
      <c r="C12" s="10">
        <f>SUM(C3:C11)</f>
        <v>10215720000</v>
      </c>
      <c r="D12" s="2" t="s">
        <v>1</v>
      </c>
    </row>
    <row r="13" spans="1:15">
      <c r="C13" s="10"/>
      <c r="D13" s="2"/>
    </row>
    <row r="14" spans="1:15">
      <c r="A14" s="24" t="s">
        <v>61</v>
      </c>
      <c r="B14" s="25"/>
      <c r="C14" s="26"/>
      <c r="D14" s="27"/>
      <c r="E14" s="25"/>
      <c r="F14" s="25"/>
      <c r="G14" s="25"/>
      <c r="H14" s="25"/>
      <c r="I14" s="25"/>
      <c r="J14" s="28"/>
      <c r="K14" s="28"/>
      <c r="L14" s="28"/>
      <c r="M14" s="28"/>
      <c r="N14" s="28"/>
      <c r="O14" s="28"/>
    </row>
    <row r="15" spans="1:15">
      <c r="A15" s="1" t="s">
        <v>2</v>
      </c>
      <c r="B15" s="1" t="s">
        <v>80</v>
      </c>
      <c r="C15" s="9">
        <v>707000000</v>
      </c>
      <c r="D15" s="2" t="s">
        <v>1</v>
      </c>
      <c r="E15" s="1" t="s">
        <v>48</v>
      </c>
    </row>
    <row r="16" spans="1:15">
      <c r="A16" s="1" t="s">
        <v>2</v>
      </c>
      <c r="B16" s="17" t="s">
        <v>58</v>
      </c>
      <c r="C16" s="18">
        <v>2024000000</v>
      </c>
      <c r="D16" s="14" t="s">
        <v>1</v>
      </c>
      <c r="E16" s="1" t="s">
        <v>57</v>
      </c>
    </row>
    <row r="17" spans="1:15">
      <c r="C17" s="10">
        <f>SUM(C15:C16)</f>
        <v>2731000000</v>
      </c>
      <c r="D17" s="2" t="s">
        <v>1</v>
      </c>
      <c r="G17" s="1" t="s">
        <v>87</v>
      </c>
    </row>
    <row r="18" spans="1:15">
      <c r="C18" s="10"/>
      <c r="D18" s="2"/>
    </row>
    <row r="19" spans="1:15">
      <c r="A19" s="24" t="s">
        <v>60</v>
      </c>
      <c r="B19" s="25"/>
      <c r="C19" s="26"/>
      <c r="D19" s="27"/>
      <c r="E19" s="25"/>
      <c r="F19" s="25"/>
      <c r="G19" s="25"/>
      <c r="H19" s="25"/>
      <c r="I19" s="25"/>
      <c r="J19" s="28"/>
      <c r="K19" s="28"/>
      <c r="L19" s="28"/>
      <c r="M19" s="28"/>
      <c r="N19" s="28"/>
      <c r="O19" s="28"/>
    </row>
    <row r="20" spans="1:15">
      <c r="A20" s="1" t="s">
        <v>2</v>
      </c>
      <c r="B20" s="1" t="s">
        <v>55</v>
      </c>
      <c r="C20" s="13">
        <v>2125000000</v>
      </c>
      <c r="D20" s="14" t="s">
        <v>1</v>
      </c>
      <c r="E20" s="1" t="s">
        <v>57</v>
      </c>
    </row>
    <row r="21" spans="1:15">
      <c r="C21" s="10">
        <f>SUM(C20)</f>
        <v>2125000000</v>
      </c>
      <c r="D21" s="2" t="s">
        <v>1</v>
      </c>
      <c r="G21" s="1" t="s">
        <v>88</v>
      </c>
    </row>
    <row r="22" spans="1:15">
      <c r="C22" s="10"/>
      <c r="D22" s="2"/>
    </row>
    <row r="23" spans="1:15">
      <c r="A23" s="24" t="s">
        <v>90</v>
      </c>
      <c r="B23" s="31"/>
      <c r="C23" s="32"/>
      <c r="D23" s="30"/>
      <c r="E23" s="25"/>
      <c r="F23" s="25"/>
      <c r="G23" s="25"/>
      <c r="H23" s="25"/>
      <c r="I23" s="25"/>
      <c r="J23" s="28"/>
      <c r="K23" s="28"/>
      <c r="L23" s="28"/>
      <c r="M23" s="28"/>
      <c r="N23" s="28"/>
      <c r="O23" s="28"/>
    </row>
    <row r="24" spans="1:15">
      <c r="A24" s="7" t="s">
        <v>4</v>
      </c>
      <c r="B24" s="38" t="s">
        <v>91</v>
      </c>
      <c r="C24" s="41">
        <f>[1]Originaldaten!C133*0.7074</f>
        <v>1839240000</v>
      </c>
      <c r="D24" s="39" t="s">
        <v>1</v>
      </c>
      <c r="E24" s="1" t="s">
        <v>5</v>
      </c>
      <c r="F24" s="7" t="s">
        <v>155</v>
      </c>
      <c r="G24" s="7" t="s">
        <v>100</v>
      </c>
      <c r="H24" s="7"/>
      <c r="I24" s="7"/>
      <c r="J24" s="40"/>
      <c r="K24" s="40"/>
      <c r="L24" s="40"/>
      <c r="M24" s="40"/>
      <c r="N24" s="40"/>
      <c r="O24" s="40"/>
    </row>
    <row r="25" spans="1:15">
      <c r="A25" s="1" t="s">
        <v>2</v>
      </c>
      <c r="B25" s="1" t="s">
        <v>72</v>
      </c>
      <c r="C25" s="13">
        <v>246000000</v>
      </c>
      <c r="D25" s="14" t="s">
        <v>1</v>
      </c>
      <c r="E25" s="1" t="s">
        <v>57</v>
      </c>
    </row>
    <row r="26" spans="1:15">
      <c r="B26" s="6"/>
      <c r="C26" s="12">
        <f>SUM(C24:C25)</f>
        <v>2085240000</v>
      </c>
      <c r="D26" s="20" t="s">
        <v>1</v>
      </c>
    </row>
    <row r="27" spans="1:15">
      <c r="B27" s="6"/>
      <c r="C27" s="12"/>
      <c r="D27" s="19"/>
    </row>
    <row r="28" spans="1:15">
      <c r="A28" s="24" t="s">
        <v>67</v>
      </c>
      <c r="B28" s="31"/>
      <c r="C28" s="32"/>
      <c r="D28" s="33"/>
      <c r="E28" s="25"/>
      <c r="F28" s="25"/>
      <c r="G28" s="25"/>
      <c r="H28" s="25"/>
      <c r="I28" s="25"/>
      <c r="J28" s="28"/>
      <c r="K28" s="28"/>
      <c r="L28" s="28"/>
      <c r="M28" s="28"/>
      <c r="N28" s="28"/>
      <c r="O28" s="28"/>
    </row>
    <row r="29" spans="1:15">
      <c r="A29" s="7" t="s">
        <v>4</v>
      </c>
      <c r="B29" s="38" t="s">
        <v>67</v>
      </c>
      <c r="C29" s="41">
        <f>[1]Originaldaten!C118*0.7074</f>
        <v>707400000</v>
      </c>
      <c r="D29" s="42" t="s">
        <v>1</v>
      </c>
      <c r="E29" s="1" t="s">
        <v>92</v>
      </c>
      <c r="F29" s="7" t="s">
        <v>155</v>
      </c>
      <c r="G29" s="7"/>
      <c r="H29" s="7"/>
      <c r="I29" s="7"/>
      <c r="J29" s="40"/>
      <c r="K29" s="40"/>
      <c r="L29" s="40"/>
      <c r="M29" s="40"/>
      <c r="N29" s="40"/>
      <c r="O29" s="40"/>
    </row>
    <row r="30" spans="1:15">
      <c r="A30" s="7" t="s">
        <v>4</v>
      </c>
      <c r="B30" s="38" t="s">
        <v>67</v>
      </c>
      <c r="C30" s="41">
        <f>[1]Originaldaten!C119*0.7074</f>
        <v>495180000</v>
      </c>
      <c r="D30" s="42" t="s">
        <v>1</v>
      </c>
      <c r="E30" s="1" t="s">
        <v>93</v>
      </c>
      <c r="F30" s="7" t="s">
        <v>155</v>
      </c>
      <c r="G30" s="7"/>
      <c r="H30" s="7"/>
      <c r="I30" s="7"/>
      <c r="J30" s="40"/>
      <c r="K30" s="40"/>
      <c r="L30" s="40"/>
      <c r="M30" s="40"/>
      <c r="N30" s="40"/>
      <c r="O30" s="40"/>
    </row>
    <row r="31" spans="1:15">
      <c r="A31" s="1" t="s">
        <v>2</v>
      </c>
      <c r="B31" s="1" t="s">
        <v>66</v>
      </c>
      <c r="C31" s="13">
        <v>471000000</v>
      </c>
      <c r="D31" s="14" t="s">
        <v>1</v>
      </c>
      <c r="E31" s="1" t="s">
        <v>57</v>
      </c>
    </row>
    <row r="32" spans="1:15">
      <c r="B32" s="6"/>
      <c r="C32" s="12">
        <f>SUM(C29:C31)</f>
        <v>1673580000</v>
      </c>
      <c r="D32" s="19" t="s">
        <v>1</v>
      </c>
      <c r="G32" s="1" t="s">
        <v>96</v>
      </c>
    </row>
    <row r="33" spans="1:15">
      <c r="C33" s="10"/>
      <c r="D33" s="2"/>
    </row>
    <row r="34" spans="1:15">
      <c r="A34" s="24" t="s">
        <v>59</v>
      </c>
      <c r="B34" s="25"/>
      <c r="C34" s="26"/>
      <c r="D34" s="27"/>
      <c r="E34" s="25"/>
      <c r="F34" s="25"/>
      <c r="G34" s="25"/>
      <c r="H34" s="25"/>
      <c r="I34" s="25"/>
      <c r="J34" s="28"/>
      <c r="K34" s="28"/>
      <c r="L34" s="28"/>
      <c r="M34" s="28"/>
      <c r="N34" s="28"/>
      <c r="O34" s="28"/>
    </row>
    <row r="35" spans="1:15">
      <c r="A35" s="1" t="s">
        <v>2</v>
      </c>
      <c r="B35" s="16" t="s">
        <v>56</v>
      </c>
      <c r="C35" s="18">
        <v>976000000</v>
      </c>
      <c r="D35" s="14" t="s">
        <v>1</v>
      </c>
      <c r="E35" s="1" t="s">
        <v>57</v>
      </c>
    </row>
    <row r="36" spans="1:15">
      <c r="C36" s="10">
        <f>SUM(C35)</f>
        <v>976000000</v>
      </c>
      <c r="D36" s="2" t="s">
        <v>1</v>
      </c>
      <c r="G36" s="1" t="s">
        <v>89</v>
      </c>
    </row>
    <row r="37" spans="1:15">
      <c r="C37" s="9"/>
      <c r="D37" s="2"/>
    </row>
    <row r="38" spans="1:15">
      <c r="A38" s="24" t="s">
        <v>18</v>
      </c>
      <c r="B38" s="25"/>
      <c r="C38" s="29"/>
      <c r="D38" s="30"/>
      <c r="E38" s="25"/>
      <c r="F38" s="25"/>
      <c r="G38" s="25"/>
      <c r="H38" s="25"/>
      <c r="I38" s="25"/>
      <c r="J38" s="28"/>
      <c r="K38" s="28"/>
      <c r="L38" s="28"/>
      <c r="M38" s="28"/>
      <c r="N38" s="28"/>
      <c r="O38" s="28"/>
    </row>
    <row r="39" spans="1:15">
      <c r="A39" s="1" t="s">
        <v>99</v>
      </c>
      <c r="B39" s="1" t="s">
        <v>19</v>
      </c>
      <c r="C39" s="9">
        <v>1000000</v>
      </c>
      <c r="D39" s="2" t="s">
        <v>1</v>
      </c>
      <c r="E39" s="1" t="s">
        <v>12</v>
      </c>
      <c r="F39" s="8" t="s">
        <v>15</v>
      </c>
    </row>
    <row r="40" spans="1:15">
      <c r="A40" s="1" t="s">
        <v>99</v>
      </c>
      <c r="B40" s="1" t="s">
        <v>20</v>
      </c>
      <c r="C40" s="9">
        <v>700000</v>
      </c>
      <c r="D40" s="2" t="s">
        <v>1</v>
      </c>
      <c r="E40" s="1" t="s">
        <v>12</v>
      </c>
      <c r="F40" s="8" t="s">
        <v>21</v>
      </c>
    </row>
    <row r="41" spans="1:15">
      <c r="A41" s="1" t="s">
        <v>26</v>
      </c>
      <c r="B41" s="1" t="s">
        <v>24</v>
      </c>
      <c r="C41" s="9">
        <v>600000</v>
      </c>
      <c r="D41" s="2" t="s">
        <v>1</v>
      </c>
      <c r="E41" s="1" t="s">
        <v>11</v>
      </c>
      <c r="F41" s="8" t="s">
        <v>25</v>
      </c>
    </row>
    <row r="42" spans="1:15">
      <c r="A42" s="1" t="s">
        <v>13</v>
      </c>
      <c r="B42" s="6" t="s">
        <v>29</v>
      </c>
      <c r="C42" s="9">
        <v>3000000</v>
      </c>
      <c r="D42" s="2" t="s">
        <v>1</v>
      </c>
      <c r="E42" s="7" t="s">
        <v>12</v>
      </c>
      <c r="F42" s="7" t="s">
        <v>8</v>
      </c>
    </row>
    <row r="43" spans="1:15">
      <c r="A43" s="1" t="s">
        <v>13</v>
      </c>
      <c r="B43" s="6" t="s">
        <v>20</v>
      </c>
      <c r="C43" s="9">
        <v>500000</v>
      </c>
      <c r="D43" s="2" t="s">
        <v>1</v>
      </c>
      <c r="E43" s="1" t="s">
        <v>12</v>
      </c>
      <c r="F43" s="1" t="s">
        <v>30</v>
      </c>
    </row>
    <row r="44" spans="1:15">
      <c r="A44" s="1" t="s">
        <v>13</v>
      </c>
      <c r="B44" s="6" t="s">
        <v>20</v>
      </c>
      <c r="C44" s="9">
        <v>2500000</v>
      </c>
      <c r="D44" s="2" t="s">
        <v>1</v>
      </c>
      <c r="E44" s="1" t="s">
        <v>12</v>
      </c>
      <c r="F44" s="1" t="s">
        <v>31</v>
      </c>
    </row>
    <row r="45" spans="1:15">
      <c r="A45" s="1" t="s">
        <v>2</v>
      </c>
      <c r="B45" s="1" t="s">
        <v>49</v>
      </c>
      <c r="C45" s="13">
        <v>833000000</v>
      </c>
      <c r="D45" s="14" t="s">
        <v>1</v>
      </c>
      <c r="E45" s="1" t="s">
        <v>57</v>
      </c>
    </row>
    <row r="46" spans="1:15">
      <c r="B46" s="6"/>
      <c r="C46" s="12">
        <f>SUM(C39:C45)</f>
        <v>841300000</v>
      </c>
      <c r="D46" s="19" t="s">
        <v>1</v>
      </c>
    </row>
    <row r="47" spans="1:15">
      <c r="B47" s="6"/>
      <c r="C47" s="12"/>
      <c r="D47" s="19"/>
    </row>
    <row r="48" spans="1:15">
      <c r="A48" s="24" t="s">
        <v>63</v>
      </c>
      <c r="B48" s="31"/>
      <c r="C48" s="32"/>
      <c r="D48" s="33"/>
      <c r="E48" s="25"/>
      <c r="F48" s="25"/>
      <c r="G48" s="25"/>
      <c r="H48" s="25"/>
      <c r="I48" s="25"/>
      <c r="J48" s="28"/>
      <c r="K48" s="28"/>
      <c r="L48" s="28"/>
      <c r="M48" s="28"/>
      <c r="N48" s="28"/>
      <c r="O48" s="28"/>
    </row>
    <row r="49" spans="1:15">
      <c r="A49" s="1" t="s">
        <v>2</v>
      </c>
      <c r="B49" s="1" t="s">
        <v>62</v>
      </c>
      <c r="C49" s="13">
        <v>750000000</v>
      </c>
      <c r="D49" s="14" t="s">
        <v>1</v>
      </c>
      <c r="E49" s="1" t="s">
        <v>57</v>
      </c>
    </row>
    <row r="50" spans="1:15">
      <c r="B50" s="6"/>
      <c r="C50" s="12">
        <f>SUM(C49)</f>
        <v>750000000</v>
      </c>
      <c r="D50" s="19" t="s">
        <v>1</v>
      </c>
    </row>
    <row r="51" spans="1:15">
      <c r="B51" s="6"/>
      <c r="C51" s="12"/>
      <c r="D51" s="19"/>
    </row>
    <row r="52" spans="1:15">
      <c r="A52" s="24" t="s">
        <v>69</v>
      </c>
      <c r="B52" s="31"/>
      <c r="C52" s="32"/>
      <c r="D52" s="33"/>
      <c r="E52" s="25"/>
      <c r="F52" s="25"/>
      <c r="G52" s="25"/>
      <c r="H52" s="25"/>
      <c r="I52" s="25"/>
      <c r="J52" s="28"/>
      <c r="K52" s="28"/>
      <c r="L52" s="28"/>
      <c r="M52" s="28"/>
      <c r="N52" s="28"/>
      <c r="O52" s="28"/>
    </row>
    <row r="53" spans="1:15">
      <c r="A53" s="7" t="s">
        <v>4</v>
      </c>
      <c r="B53" s="38" t="s">
        <v>94</v>
      </c>
      <c r="C53" s="41">
        <f>[1]Originaldaten!C124*0.7074</f>
        <v>353700000</v>
      </c>
      <c r="D53" s="39" t="s">
        <v>1</v>
      </c>
      <c r="E53" s="1" t="s">
        <v>93</v>
      </c>
      <c r="F53" s="7" t="s">
        <v>155</v>
      </c>
      <c r="G53" s="7"/>
      <c r="H53" s="7"/>
      <c r="I53" s="7"/>
      <c r="J53" s="40"/>
      <c r="K53" s="40"/>
      <c r="L53" s="40"/>
      <c r="M53" s="40"/>
      <c r="N53" s="40"/>
      <c r="O53" s="40"/>
    </row>
    <row r="54" spans="1:15">
      <c r="A54" s="1" t="s">
        <v>2</v>
      </c>
      <c r="B54" s="1" t="s">
        <v>68</v>
      </c>
      <c r="C54" s="13">
        <v>393000000</v>
      </c>
      <c r="D54" s="14" t="s">
        <v>1</v>
      </c>
      <c r="E54" s="1" t="s">
        <v>57</v>
      </c>
    </row>
    <row r="55" spans="1:15">
      <c r="B55" s="6"/>
      <c r="C55" s="12">
        <f>SUM(C53:C54)</f>
        <v>746700000</v>
      </c>
      <c r="D55" s="20" t="s">
        <v>1</v>
      </c>
    </row>
    <row r="56" spans="1:15">
      <c r="C56" s="9"/>
    </row>
    <row r="57" spans="1:15">
      <c r="A57" s="24" t="s">
        <v>65</v>
      </c>
      <c r="B57" s="31"/>
      <c r="C57" s="34"/>
      <c r="D57" s="35"/>
      <c r="E57" s="25"/>
      <c r="F57" s="25"/>
      <c r="G57" s="25"/>
      <c r="H57" s="25"/>
      <c r="I57" s="25"/>
      <c r="J57" s="28"/>
      <c r="K57" s="28"/>
      <c r="L57" s="28"/>
      <c r="M57" s="28"/>
      <c r="N57" s="28"/>
      <c r="O57" s="28"/>
    </row>
    <row r="58" spans="1:15">
      <c r="A58" s="1" t="s">
        <v>2</v>
      </c>
      <c r="B58" s="1" t="s">
        <v>64</v>
      </c>
      <c r="C58" s="13">
        <v>553000000</v>
      </c>
      <c r="D58" s="14" t="s">
        <v>1</v>
      </c>
      <c r="E58" s="1" t="s">
        <v>57</v>
      </c>
    </row>
    <row r="59" spans="1:15">
      <c r="B59" s="6"/>
      <c r="C59" s="12">
        <f>SUM(C58)</f>
        <v>553000000</v>
      </c>
      <c r="D59" s="19" t="s">
        <v>1</v>
      </c>
    </row>
    <row r="60" spans="1:15">
      <c r="C60" s="9"/>
      <c r="D60" s="2"/>
    </row>
    <row r="61" spans="1:15">
      <c r="A61" s="36" t="s">
        <v>42</v>
      </c>
      <c r="B61" s="25"/>
      <c r="C61" s="29"/>
      <c r="D61" s="30"/>
      <c r="E61" s="25"/>
      <c r="F61" s="25"/>
      <c r="G61" s="25"/>
      <c r="H61" s="25"/>
      <c r="I61" s="25"/>
      <c r="J61" s="28"/>
      <c r="K61" s="28"/>
      <c r="L61" s="28"/>
      <c r="M61" s="28"/>
      <c r="N61" s="28"/>
      <c r="O61" s="28"/>
    </row>
    <row r="62" spans="1:15">
      <c r="A62" s="1" t="s">
        <v>4</v>
      </c>
      <c r="B62" s="6" t="s">
        <v>95</v>
      </c>
      <c r="C62" s="11">
        <f>[1]Originaldaten!C68*0.7074</f>
        <v>70740000</v>
      </c>
      <c r="D62" s="20" t="s">
        <v>1</v>
      </c>
      <c r="E62" s="1" t="s">
        <v>92</v>
      </c>
      <c r="F62" s="1" t="s">
        <v>155</v>
      </c>
    </row>
    <row r="63" spans="1:15">
      <c r="A63" s="1" t="s">
        <v>13</v>
      </c>
      <c r="B63" s="6" t="s">
        <v>82</v>
      </c>
      <c r="C63" s="11">
        <v>1000000</v>
      </c>
      <c r="D63" s="20" t="s">
        <v>1</v>
      </c>
      <c r="E63" s="1" t="s">
        <v>12</v>
      </c>
      <c r="F63" s="1" t="s">
        <v>7</v>
      </c>
    </row>
    <row r="64" spans="1:15">
      <c r="A64" s="1" t="s">
        <v>13</v>
      </c>
      <c r="B64" s="6" t="s">
        <v>82</v>
      </c>
      <c r="C64" s="11">
        <v>1000000</v>
      </c>
      <c r="D64" s="20" t="s">
        <v>1</v>
      </c>
      <c r="E64" s="7" t="s">
        <v>12</v>
      </c>
      <c r="F64" s="7" t="s">
        <v>8</v>
      </c>
    </row>
    <row r="65" spans="1:15">
      <c r="A65" s="1" t="s">
        <v>2</v>
      </c>
      <c r="B65" s="1" t="s">
        <v>50</v>
      </c>
      <c r="C65" s="13">
        <v>198000000</v>
      </c>
      <c r="D65" s="14" t="s">
        <v>1</v>
      </c>
      <c r="E65" s="1" t="s">
        <v>57</v>
      </c>
    </row>
    <row r="66" spans="1:15">
      <c r="C66" s="10">
        <f>SUM(C62:C65)</f>
        <v>270740000</v>
      </c>
      <c r="D66" s="2" t="s">
        <v>1</v>
      </c>
    </row>
    <row r="67" spans="1:15">
      <c r="B67" s="6"/>
      <c r="C67" s="12"/>
    </row>
    <row r="68" spans="1:15">
      <c r="A68" s="24" t="s">
        <v>71</v>
      </c>
      <c r="B68" s="31"/>
      <c r="C68" s="32"/>
      <c r="D68" s="30"/>
      <c r="E68" s="25"/>
      <c r="F68" s="25"/>
      <c r="G68" s="25"/>
      <c r="H68" s="25"/>
      <c r="I68" s="25"/>
      <c r="J68" s="28"/>
      <c r="K68" s="28"/>
      <c r="L68" s="28"/>
      <c r="M68" s="28"/>
      <c r="N68" s="28"/>
      <c r="O68" s="28"/>
    </row>
    <row r="69" spans="1:15">
      <c r="A69" s="1" t="s">
        <v>2</v>
      </c>
      <c r="B69" s="1" t="s">
        <v>70</v>
      </c>
      <c r="C69" s="13">
        <v>261000000</v>
      </c>
      <c r="D69" s="14" t="s">
        <v>1</v>
      </c>
      <c r="E69" s="1" t="s">
        <v>57</v>
      </c>
    </row>
    <row r="70" spans="1:15">
      <c r="B70" s="6"/>
      <c r="C70" s="12">
        <v>261000000</v>
      </c>
      <c r="D70" s="20" t="s">
        <v>1</v>
      </c>
    </row>
    <row r="71" spans="1:15">
      <c r="B71" s="6"/>
      <c r="C71" s="12"/>
    </row>
    <row r="72" spans="1:15">
      <c r="A72" s="24" t="s">
        <v>84</v>
      </c>
      <c r="B72" s="31"/>
      <c r="C72" s="32"/>
      <c r="D72" s="30"/>
      <c r="E72" s="25"/>
      <c r="F72" s="25"/>
      <c r="G72" s="25"/>
      <c r="H72" s="25"/>
      <c r="I72" s="25"/>
      <c r="J72" s="28"/>
      <c r="K72" s="28"/>
      <c r="L72" s="28"/>
      <c r="M72" s="28"/>
      <c r="N72" s="28"/>
      <c r="O72" s="28"/>
    </row>
    <row r="73" spans="1:15">
      <c r="A73" s="1" t="s">
        <v>2</v>
      </c>
      <c r="B73" s="1" t="s">
        <v>73</v>
      </c>
      <c r="C73" s="13">
        <v>210000000</v>
      </c>
      <c r="D73" s="14" t="s">
        <v>1</v>
      </c>
      <c r="E73" s="1" t="s">
        <v>57</v>
      </c>
    </row>
    <row r="74" spans="1:15">
      <c r="B74" s="6"/>
      <c r="C74" s="12">
        <v>210000000</v>
      </c>
      <c r="D74" s="20" t="s">
        <v>1</v>
      </c>
    </row>
    <row r="75" spans="1:15">
      <c r="C75" s="10"/>
      <c r="D75" s="2"/>
    </row>
    <row r="76" spans="1:15">
      <c r="A76" s="24" t="s">
        <v>75</v>
      </c>
      <c r="B76" s="25"/>
      <c r="C76" s="26"/>
      <c r="D76" s="27"/>
      <c r="E76" s="25"/>
      <c r="F76" s="25"/>
      <c r="G76" s="25"/>
      <c r="H76" s="25"/>
      <c r="I76" s="25"/>
      <c r="J76" s="28"/>
      <c r="K76" s="28"/>
      <c r="L76" s="28"/>
      <c r="M76" s="28"/>
      <c r="N76" s="28"/>
      <c r="O76" s="28"/>
    </row>
    <row r="77" spans="1:15">
      <c r="A77" s="1" t="s">
        <v>2</v>
      </c>
      <c r="B77" s="1" t="s">
        <v>74</v>
      </c>
      <c r="C77" s="13">
        <v>191000000</v>
      </c>
      <c r="D77" s="14" t="s">
        <v>1</v>
      </c>
      <c r="E77" s="1" t="s">
        <v>57</v>
      </c>
    </row>
    <row r="78" spans="1:15">
      <c r="C78" s="10">
        <v>191000000</v>
      </c>
      <c r="D78" s="2" t="s">
        <v>1</v>
      </c>
    </row>
    <row r="79" spans="1:15">
      <c r="C79" s="10"/>
      <c r="D79" s="2"/>
    </row>
    <row r="80" spans="1:15">
      <c r="A80" s="24" t="s">
        <v>77</v>
      </c>
      <c r="B80" s="25"/>
      <c r="C80" s="26"/>
      <c r="D80" s="27"/>
      <c r="E80" s="25"/>
      <c r="F80" s="25"/>
      <c r="G80" s="25"/>
      <c r="H80" s="25"/>
      <c r="I80" s="25"/>
      <c r="J80" s="28"/>
      <c r="K80" s="28"/>
      <c r="L80" s="28"/>
      <c r="M80" s="28"/>
      <c r="N80" s="28"/>
      <c r="O80" s="28"/>
    </row>
    <row r="81" spans="1:15">
      <c r="A81" s="1" t="s">
        <v>2</v>
      </c>
      <c r="B81" s="1" t="s">
        <v>76</v>
      </c>
      <c r="C81" s="13">
        <v>116000000</v>
      </c>
      <c r="D81" s="14" t="s">
        <v>1</v>
      </c>
      <c r="E81" s="1" t="s">
        <v>57</v>
      </c>
    </row>
    <row r="82" spans="1:15">
      <c r="C82" s="10">
        <v>116000000</v>
      </c>
      <c r="D82" s="2" t="s">
        <v>1</v>
      </c>
    </row>
    <row r="83" spans="1:15">
      <c r="C83" s="10"/>
      <c r="D83" s="2"/>
    </row>
    <row r="84" spans="1:15">
      <c r="A84" s="24" t="s">
        <v>79</v>
      </c>
      <c r="B84" s="25"/>
      <c r="C84" s="26"/>
      <c r="D84" s="27"/>
      <c r="E84" s="25"/>
      <c r="F84" s="25"/>
      <c r="G84" s="25"/>
      <c r="H84" s="25"/>
      <c r="I84" s="25"/>
      <c r="J84" s="28"/>
      <c r="K84" s="28"/>
      <c r="L84" s="28"/>
      <c r="M84" s="28"/>
      <c r="N84" s="28"/>
      <c r="O84" s="28"/>
    </row>
    <row r="85" spans="1:15">
      <c r="A85" s="1" t="s">
        <v>2</v>
      </c>
      <c r="B85" s="1" t="s">
        <v>78</v>
      </c>
      <c r="C85" s="13">
        <v>111000000</v>
      </c>
      <c r="D85" s="14" t="s">
        <v>1</v>
      </c>
      <c r="E85" s="1" t="s">
        <v>57</v>
      </c>
    </row>
    <row r="86" spans="1:15">
      <c r="C86" s="10">
        <v>111000000</v>
      </c>
      <c r="D86" s="2" t="s">
        <v>1</v>
      </c>
    </row>
    <row r="87" spans="1:15">
      <c r="C87" s="9"/>
    </row>
    <row r="88" spans="1:15">
      <c r="A88" s="24" t="s">
        <v>17</v>
      </c>
      <c r="B88" s="25"/>
      <c r="C88" s="29"/>
      <c r="D88" s="30"/>
      <c r="E88" s="25"/>
      <c r="F88" s="25"/>
      <c r="G88" s="25"/>
      <c r="H88" s="25"/>
      <c r="I88" s="25"/>
      <c r="J88" s="28"/>
      <c r="K88" s="28"/>
      <c r="L88" s="28"/>
      <c r="M88" s="28"/>
      <c r="N88" s="28"/>
      <c r="O88" s="28"/>
    </row>
    <row r="89" spans="1:15">
      <c r="A89" s="1" t="s">
        <v>99</v>
      </c>
      <c r="B89" s="1" t="s">
        <v>17</v>
      </c>
      <c r="C89" s="9">
        <v>7000000</v>
      </c>
      <c r="D89" s="20" t="s">
        <v>1</v>
      </c>
      <c r="E89" s="1" t="s">
        <v>12</v>
      </c>
      <c r="F89" s="8" t="s">
        <v>15</v>
      </c>
    </row>
    <row r="90" spans="1:15">
      <c r="A90" s="1" t="s">
        <v>13</v>
      </c>
      <c r="B90" s="6" t="s">
        <v>17</v>
      </c>
      <c r="C90" s="9">
        <v>3400000</v>
      </c>
      <c r="D90" s="20" t="s">
        <v>1</v>
      </c>
      <c r="E90" s="1" t="s">
        <v>12</v>
      </c>
      <c r="F90" s="1" t="s">
        <v>7</v>
      </c>
    </row>
    <row r="91" spans="1:15">
      <c r="A91" s="1" t="s">
        <v>13</v>
      </c>
      <c r="B91" s="6" t="s">
        <v>17</v>
      </c>
      <c r="C91" s="9">
        <v>4350000</v>
      </c>
      <c r="D91" s="20" t="s">
        <v>1</v>
      </c>
      <c r="E91" s="7" t="s">
        <v>12</v>
      </c>
      <c r="F91" s="7" t="s">
        <v>8</v>
      </c>
    </row>
    <row r="92" spans="1:15">
      <c r="A92" s="1" t="s">
        <v>13</v>
      </c>
      <c r="B92" s="6" t="s">
        <v>17</v>
      </c>
      <c r="C92" s="9">
        <v>19700000</v>
      </c>
      <c r="D92" s="20" t="s">
        <v>1</v>
      </c>
      <c r="E92" s="1" t="s">
        <v>12</v>
      </c>
      <c r="F92" s="1" t="s">
        <v>9</v>
      </c>
    </row>
    <row r="93" spans="1:15">
      <c r="A93" s="1" t="s">
        <v>13</v>
      </c>
      <c r="B93" s="6" t="s">
        <v>17</v>
      </c>
      <c r="C93" s="9">
        <v>5200000</v>
      </c>
      <c r="D93" s="20" t="s">
        <v>1</v>
      </c>
      <c r="E93" s="1" t="s">
        <v>12</v>
      </c>
      <c r="F93" s="1" t="s">
        <v>9</v>
      </c>
    </row>
    <row r="94" spans="1:15">
      <c r="A94" s="1" t="s">
        <v>13</v>
      </c>
      <c r="B94" s="6" t="s">
        <v>17</v>
      </c>
      <c r="C94" s="9">
        <v>13200000</v>
      </c>
      <c r="D94" s="20" t="s">
        <v>1</v>
      </c>
      <c r="E94" s="1" t="s">
        <v>12</v>
      </c>
      <c r="F94" s="1" t="s">
        <v>10</v>
      </c>
    </row>
    <row r="95" spans="1:15">
      <c r="A95" s="1" t="s">
        <v>13</v>
      </c>
      <c r="B95" s="6" t="s">
        <v>17</v>
      </c>
      <c r="C95" s="9">
        <v>10000000</v>
      </c>
      <c r="D95" s="20" t="s">
        <v>1</v>
      </c>
      <c r="E95" s="1" t="s">
        <v>12</v>
      </c>
      <c r="F95" s="1" t="s">
        <v>33</v>
      </c>
    </row>
    <row r="96" spans="1:15">
      <c r="A96" s="1" t="s">
        <v>13</v>
      </c>
      <c r="B96" s="6" t="s">
        <v>17</v>
      </c>
      <c r="C96" s="9">
        <v>13000000</v>
      </c>
      <c r="D96" s="20" t="s">
        <v>1</v>
      </c>
      <c r="E96" s="1" t="s">
        <v>12</v>
      </c>
      <c r="F96" s="1" t="s">
        <v>34</v>
      </c>
    </row>
    <row r="97" spans="1:15">
      <c r="A97" s="1" t="s">
        <v>13</v>
      </c>
      <c r="B97" s="6" t="s">
        <v>17</v>
      </c>
      <c r="C97" s="9">
        <v>1000000</v>
      </c>
      <c r="D97" s="20" t="s">
        <v>1</v>
      </c>
      <c r="E97" s="1" t="s">
        <v>12</v>
      </c>
      <c r="F97" s="1" t="s">
        <v>35</v>
      </c>
    </row>
    <row r="98" spans="1:15">
      <c r="A98" s="1" t="s">
        <v>13</v>
      </c>
      <c r="B98" s="6" t="s">
        <v>17</v>
      </c>
      <c r="C98" s="9">
        <v>6000000</v>
      </c>
      <c r="D98" s="20" t="s">
        <v>1</v>
      </c>
      <c r="E98" s="6" t="s">
        <v>12</v>
      </c>
      <c r="F98" s="6" t="s">
        <v>30</v>
      </c>
    </row>
    <row r="99" spans="1:15">
      <c r="A99" s="1" t="s">
        <v>13</v>
      </c>
      <c r="B99" s="6" t="s">
        <v>17</v>
      </c>
      <c r="C99" s="9">
        <v>3000000</v>
      </c>
      <c r="D99" s="20" t="s">
        <v>1</v>
      </c>
      <c r="E99" s="1" t="s">
        <v>12</v>
      </c>
      <c r="F99" s="1" t="s">
        <v>30</v>
      </c>
    </row>
    <row r="100" spans="1:15">
      <c r="A100" s="1" t="s">
        <v>13</v>
      </c>
      <c r="B100" s="6" t="s">
        <v>17</v>
      </c>
      <c r="C100" s="9">
        <v>400000</v>
      </c>
      <c r="D100" s="20" t="s">
        <v>1</v>
      </c>
      <c r="E100" s="7" t="s">
        <v>36</v>
      </c>
      <c r="F100" s="1" t="s">
        <v>37</v>
      </c>
    </row>
    <row r="101" spans="1:15">
      <c r="A101" s="1" t="s">
        <v>13</v>
      </c>
      <c r="B101" s="6" t="s">
        <v>32</v>
      </c>
      <c r="C101" s="9">
        <v>1050000</v>
      </c>
      <c r="D101" s="20" t="s">
        <v>1</v>
      </c>
      <c r="E101" s="1" t="s">
        <v>12</v>
      </c>
      <c r="F101" s="1" t="s">
        <v>7</v>
      </c>
    </row>
    <row r="102" spans="1:15">
      <c r="A102" s="1" t="s">
        <v>13</v>
      </c>
      <c r="B102" s="6" t="s">
        <v>32</v>
      </c>
      <c r="C102" s="9">
        <v>600000</v>
      </c>
      <c r="D102" s="20" t="s">
        <v>1</v>
      </c>
      <c r="E102" s="1" t="s">
        <v>12</v>
      </c>
      <c r="F102" s="1" t="s">
        <v>38</v>
      </c>
    </row>
    <row r="103" spans="1:15">
      <c r="A103" s="1" t="s">
        <v>13</v>
      </c>
      <c r="B103" s="6" t="s">
        <v>32</v>
      </c>
      <c r="C103" s="9">
        <v>300000</v>
      </c>
      <c r="D103" s="20" t="s">
        <v>1</v>
      </c>
      <c r="E103" s="1" t="s">
        <v>12</v>
      </c>
      <c r="F103" s="1" t="s">
        <v>9</v>
      </c>
    </row>
    <row r="104" spans="1:15">
      <c r="A104" s="1" t="s">
        <v>13</v>
      </c>
      <c r="B104" s="6" t="s">
        <v>32</v>
      </c>
      <c r="C104" s="13">
        <v>8000000</v>
      </c>
      <c r="D104" s="22" t="s">
        <v>1</v>
      </c>
      <c r="E104" s="1" t="s">
        <v>12</v>
      </c>
      <c r="F104" s="1" t="s">
        <v>10</v>
      </c>
    </row>
    <row r="105" spans="1:15">
      <c r="B105" s="5"/>
      <c r="C105" s="12">
        <f>SUM(C89:C104)</f>
        <v>96200000</v>
      </c>
      <c r="D105" s="20" t="s">
        <v>1</v>
      </c>
      <c r="E105" s="3"/>
      <c r="F105" s="3"/>
    </row>
    <row r="106" spans="1:15">
      <c r="B106" s="5"/>
      <c r="C106" s="12"/>
      <c r="E106" s="3"/>
      <c r="F106" s="3"/>
    </row>
    <row r="107" spans="1:15">
      <c r="A107" s="24" t="s">
        <v>43</v>
      </c>
      <c r="B107" s="25"/>
      <c r="C107" s="29"/>
      <c r="D107" s="30"/>
      <c r="E107" s="25"/>
      <c r="F107" s="25"/>
      <c r="G107" s="25"/>
      <c r="H107" s="25"/>
      <c r="I107" s="25"/>
      <c r="J107" s="28"/>
      <c r="K107" s="28"/>
      <c r="L107" s="28"/>
      <c r="M107" s="28"/>
      <c r="N107" s="28"/>
      <c r="O107" s="28"/>
    </row>
    <row r="108" spans="1:15">
      <c r="A108" s="1" t="s">
        <v>13</v>
      </c>
      <c r="B108" s="1" t="s">
        <v>81</v>
      </c>
      <c r="C108" s="23">
        <v>13800000</v>
      </c>
      <c r="D108" s="4" t="s">
        <v>1</v>
      </c>
      <c r="E108" s="1" t="s">
        <v>12</v>
      </c>
      <c r="F108" s="1" t="s">
        <v>7</v>
      </c>
    </row>
    <row r="109" spans="1:15">
      <c r="A109" s="1" t="s">
        <v>13</v>
      </c>
      <c r="B109" s="6" t="s">
        <v>81</v>
      </c>
      <c r="C109" s="23">
        <v>8000000</v>
      </c>
      <c r="D109" s="4" t="s">
        <v>1</v>
      </c>
      <c r="E109" s="7" t="s">
        <v>12</v>
      </c>
      <c r="F109" s="7" t="s">
        <v>8</v>
      </c>
    </row>
    <row r="110" spans="1:15">
      <c r="A110" s="1" t="s">
        <v>13</v>
      </c>
      <c r="B110" s="6" t="s">
        <v>81</v>
      </c>
      <c r="C110" s="23">
        <v>2000000</v>
      </c>
      <c r="D110" s="4" t="s">
        <v>1</v>
      </c>
      <c r="E110" s="1" t="s">
        <v>12</v>
      </c>
      <c r="F110" s="1" t="s">
        <v>34</v>
      </c>
    </row>
    <row r="111" spans="1:15">
      <c r="A111" s="1" t="s">
        <v>13</v>
      </c>
      <c r="B111" s="1" t="s">
        <v>43</v>
      </c>
      <c r="C111" s="11">
        <v>12000000</v>
      </c>
      <c r="D111" s="20" t="s">
        <v>1</v>
      </c>
      <c r="E111" s="1" t="s">
        <v>12</v>
      </c>
      <c r="F111" s="1" t="s">
        <v>7</v>
      </c>
    </row>
    <row r="112" spans="1:15">
      <c r="A112" s="1" t="s">
        <v>13</v>
      </c>
      <c r="B112" s="6" t="s">
        <v>43</v>
      </c>
      <c r="C112" s="11">
        <v>2000000</v>
      </c>
      <c r="D112" s="20" t="s">
        <v>1</v>
      </c>
      <c r="E112" s="7" t="s">
        <v>12</v>
      </c>
      <c r="F112" s="7" t="s">
        <v>8</v>
      </c>
    </row>
    <row r="113" spans="1:15">
      <c r="A113" s="1" t="s">
        <v>13</v>
      </c>
      <c r="B113" s="6" t="s">
        <v>43</v>
      </c>
      <c r="C113" s="11">
        <v>2000000</v>
      </c>
      <c r="D113" s="20" t="s">
        <v>1</v>
      </c>
      <c r="E113" s="1" t="s">
        <v>12</v>
      </c>
      <c r="F113" s="1" t="s">
        <v>34</v>
      </c>
    </row>
    <row r="114" spans="1:15">
      <c r="A114" s="1" t="s">
        <v>13</v>
      </c>
      <c r="B114" s="6" t="s">
        <v>43</v>
      </c>
      <c r="C114" s="11">
        <v>2000000</v>
      </c>
      <c r="D114" s="20" t="s">
        <v>1</v>
      </c>
      <c r="E114" s="1" t="s">
        <v>12</v>
      </c>
      <c r="F114" s="1" t="s">
        <v>44</v>
      </c>
    </row>
    <row r="115" spans="1:15">
      <c r="A115" s="1" t="s">
        <v>13</v>
      </c>
      <c r="B115" s="6" t="s">
        <v>43</v>
      </c>
      <c r="C115" s="15">
        <v>1500000</v>
      </c>
      <c r="D115" s="22" t="s">
        <v>1</v>
      </c>
      <c r="E115" s="1" t="s">
        <v>12</v>
      </c>
      <c r="F115" s="1" t="s">
        <v>40</v>
      </c>
    </row>
    <row r="116" spans="1:15">
      <c r="C116" s="10">
        <f>SUM(C108:C115)</f>
        <v>43300000</v>
      </c>
      <c r="D116" s="20" t="s">
        <v>1</v>
      </c>
    </row>
    <row r="117" spans="1:15">
      <c r="C117" s="9"/>
    </row>
    <row r="118" spans="1:15">
      <c r="A118" s="36" t="s">
        <v>39</v>
      </c>
      <c r="B118" s="25"/>
      <c r="C118" s="29"/>
      <c r="D118" s="30"/>
      <c r="E118" s="25"/>
      <c r="F118" s="25"/>
      <c r="G118" s="25"/>
      <c r="H118" s="25"/>
      <c r="I118" s="25"/>
      <c r="J118" s="28"/>
      <c r="K118" s="28"/>
      <c r="L118" s="28"/>
      <c r="M118" s="28"/>
      <c r="N118" s="28"/>
      <c r="O118" s="28"/>
    </row>
    <row r="119" spans="1:15">
      <c r="A119" s="1" t="s">
        <v>13</v>
      </c>
      <c r="B119" s="6" t="s">
        <v>39</v>
      </c>
      <c r="C119" s="11">
        <v>1000000</v>
      </c>
      <c r="D119" s="20" t="s">
        <v>1</v>
      </c>
      <c r="E119" s="1" t="s">
        <v>12</v>
      </c>
      <c r="F119" s="1" t="s">
        <v>40</v>
      </c>
    </row>
    <row r="120" spans="1:15">
      <c r="A120" s="1" t="s">
        <v>13</v>
      </c>
      <c r="B120" s="6" t="s">
        <v>39</v>
      </c>
      <c r="C120" s="15">
        <v>7000000</v>
      </c>
      <c r="D120" s="22" t="s">
        <v>1</v>
      </c>
      <c r="E120" s="1" t="s">
        <v>12</v>
      </c>
      <c r="F120" s="1" t="s">
        <v>41</v>
      </c>
    </row>
    <row r="121" spans="1:15">
      <c r="C121" s="10">
        <f>SUM(C119:C120)</f>
        <v>8000000</v>
      </c>
      <c r="D121" s="20" t="s">
        <v>1</v>
      </c>
    </row>
    <row r="122" spans="1:15">
      <c r="C122" s="10"/>
    </row>
    <row r="123" spans="1:15">
      <c r="A123" s="36" t="s">
        <v>45</v>
      </c>
      <c r="B123" s="25"/>
      <c r="C123" s="29"/>
      <c r="D123" s="30"/>
      <c r="E123" s="25"/>
      <c r="F123" s="25"/>
      <c r="G123" s="25"/>
      <c r="H123" s="25"/>
      <c r="I123" s="25"/>
      <c r="J123" s="28"/>
      <c r="K123" s="28"/>
      <c r="L123" s="28"/>
      <c r="M123" s="28"/>
      <c r="N123" s="28"/>
      <c r="O123" s="28"/>
    </row>
    <row r="124" spans="1:15">
      <c r="A124" s="1" t="s">
        <v>13</v>
      </c>
      <c r="B124" s="6" t="s">
        <v>45</v>
      </c>
      <c r="C124" s="11">
        <v>100000</v>
      </c>
      <c r="D124" s="20" t="s">
        <v>1</v>
      </c>
      <c r="E124" s="1" t="s">
        <v>12</v>
      </c>
      <c r="F124" s="1" t="s">
        <v>9</v>
      </c>
    </row>
    <row r="125" spans="1:15">
      <c r="A125" s="1" t="s">
        <v>13</v>
      </c>
      <c r="B125" s="6" t="s">
        <v>45</v>
      </c>
      <c r="C125" s="11">
        <v>500000</v>
      </c>
      <c r="D125" s="20" t="s">
        <v>1</v>
      </c>
      <c r="E125" s="1" t="s">
        <v>12</v>
      </c>
      <c r="F125" s="1" t="s">
        <v>31</v>
      </c>
    </row>
    <row r="126" spans="1:15">
      <c r="A126" s="1" t="s">
        <v>13</v>
      </c>
      <c r="B126" s="6" t="s">
        <v>45</v>
      </c>
      <c r="C126" s="11">
        <v>500000</v>
      </c>
      <c r="D126" s="20" t="s">
        <v>1</v>
      </c>
      <c r="E126" s="1" t="s">
        <v>12</v>
      </c>
      <c r="F126" s="1" t="s">
        <v>41</v>
      </c>
    </row>
    <row r="127" spans="1:15">
      <c r="A127" s="1" t="s">
        <v>13</v>
      </c>
      <c r="B127" s="1" t="s">
        <v>45</v>
      </c>
      <c r="C127" s="15">
        <v>550000</v>
      </c>
      <c r="D127" s="22" t="s">
        <v>1</v>
      </c>
      <c r="E127" s="1" t="s">
        <v>12</v>
      </c>
      <c r="F127" s="1" t="s">
        <v>7</v>
      </c>
    </row>
    <row r="128" spans="1:15">
      <c r="C128" s="10">
        <f>SUM(C124:C127)</f>
        <v>1650000</v>
      </c>
      <c r="D128" s="20" t="s">
        <v>1</v>
      </c>
    </row>
    <row r="129" spans="1:15">
      <c r="C129" s="10"/>
    </row>
    <row r="130" spans="1:15">
      <c r="A130" s="24" t="s">
        <v>46</v>
      </c>
      <c r="B130" s="25"/>
      <c r="C130" s="29"/>
      <c r="D130" s="30"/>
      <c r="E130" s="25"/>
      <c r="F130" s="25"/>
      <c r="G130" s="25"/>
      <c r="H130" s="25"/>
      <c r="I130" s="25"/>
      <c r="J130" s="28"/>
      <c r="K130" s="28"/>
      <c r="L130" s="28"/>
      <c r="M130" s="28"/>
      <c r="N130" s="28"/>
      <c r="O130" s="28"/>
    </row>
    <row r="131" spans="1:15">
      <c r="A131" s="1" t="s">
        <v>13</v>
      </c>
      <c r="B131" s="6" t="s">
        <v>46</v>
      </c>
      <c r="C131" s="11">
        <v>600000</v>
      </c>
      <c r="D131" s="20" t="s">
        <v>1</v>
      </c>
      <c r="E131" s="1" t="s">
        <v>12</v>
      </c>
      <c r="F131" s="6" t="s">
        <v>30</v>
      </c>
    </row>
    <row r="132" spans="1:15">
      <c r="A132" s="1" t="s">
        <v>13</v>
      </c>
      <c r="B132" s="6" t="s">
        <v>46</v>
      </c>
      <c r="C132" s="15">
        <v>60000</v>
      </c>
      <c r="D132" s="22" t="s">
        <v>1</v>
      </c>
      <c r="E132" s="7" t="s">
        <v>36</v>
      </c>
      <c r="F132" s="1" t="s">
        <v>37</v>
      </c>
    </row>
    <row r="133" spans="1:15">
      <c r="C133" s="10">
        <f>SUM(C131:C132)</f>
        <v>660000</v>
      </c>
      <c r="D133" s="20" t="s">
        <v>1</v>
      </c>
    </row>
    <row r="134" spans="1:15">
      <c r="C134" s="10"/>
    </row>
    <row r="135" spans="1:15">
      <c r="A135" s="24" t="s">
        <v>27</v>
      </c>
      <c r="B135" s="25"/>
      <c r="C135" s="29"/>
      <c r="D135" s="30"/>
      <c r="E135" s="25"/>
      <c r="F135" s="25"/>
      <c r="G135" s="25"/>
      <c r="H135" s="25"/>
      <c r="I135" s="25"/>
      <c r="J135" s="28"/>
      <c r="K135" s="28"/>
      <c r="L135" s="28"/>
      <c r="M135" s="28"/>
      <c r="N135" s="28"/>
      <c r="O135" s="28"/>
    </row>
    <row r="136" spans="1:15">
      <c r="A136" s="1" t="s">
        <v>26</v>
      </c>
      <c r="B136" s="1" t="s">
        <v>27</v>
      </c>
      <c r="C136" s="13">
        <v>500000</v>
      </c>
      <c r="D136" s="22" t="s">
        <v>1</v>
      </c>
      <c r="E136" s="1" t="s">
        <v>11</v>
      </c>
      <c r="F136" s="8" t="s">
        <v>25</v>
      </c>
    </row>
    <row r="137" spans="1:15">
      <c r="C137" s="10">
        <v>500000</v>
      </c>
      <c r="D137" s="20" t="s">
        <v>1</v>
      </c>
    </row>
    <row r="138" spans="1:15">
      <c r="C138" s="9"/>
    </row>
    <row r="139" spans="1:15">
      <c r="A139" s="24" t="s">
        <v>28</v>
      </c>
      <c r="B139" s="25"/>
      <c r="C139" s="29"/>
      <c r="D139" s="30"/>
      <c r="E139" s="25"/>
      <c r="F139" s="25"/>
      <c r="G139" s="25"/>
      <c r="H139" s="25"/>
      <c r="I139" s="25"/>
      <c r="J139" s="28"/>
      <c r="K139" s="28"/>
      <c r="L139" s="28"/>
      <c r="M139" s="28"/>
      <c r="N139" s="28"/>
      <c r="O139" s="28"/>
    </row>
    <row r="140" spans="1:15">
      <c r="A140" s="1" t="s">
        <v>13</v>
      </c>
      <c r="B140" s="1" t="s">
        <v>28</v>
      </c>
      <c r="C140" s="15">
        <v>500000</v>
      </c>
      <c r="D140" s="22" t="s">
        <v>1</v>
      </c>
      <c r="E140" s="1" t="s">
        <v>12</v>
      </c>
      <c r="F140" s="1" t="s">
        <v>9</v>
      </c>
    </row>
    <row r="141" spans="1:15">
      <c r="C141" s="12">
        <v>500000</v>
      </c>
      <c r="D141" s="20" t="s">
        <v>1</v>
      </c>
    </row>
    <row r="142" spans="1:15">
      <c r="C142" s="12"/>
    </row>
    <row r="143" spans="1:15">
      <c r="A143" s="24" t="s">
        <v>16</v>
      </c>
      <c r="B143" s="25"/>
      <c r="C143" s="29"/>
      <c r="D143" s="30"/>
      <c r="E143" s="25"/>
      <c r="F143" s="25"/>
      <c r="G143" s="25"/>
      <c r="H143" s="25"/>
      <c r="I143" s="25"/>
      <c r="J143" s="28"/>
      <c r="K143" s="28"/>
      <c r="L143" s="28"/>
      <c r="M143" s="28"/>
      <c r="N143" s="28"/>
      <c r="O143" s="28"/>
    </row>
    <row r="144" spans="1:15">
      <c r="A144" s="1" t="s">
        <v>99</v>
      </c>
      <c r="B144" s="1" t="s">
        <v>22</v>
      </c>
      <c r="C144" s="13">
        <v>361000</v>
      </c>
      <c r="D144" s="22" t="s">
        <v>1</v>
      </c>
      <c r="E144" s="1" t="s">
        <v>11</v>
      </c>
      <c r="F144" s="8" t="s">
        <v>23</v>
      </c>
    </row>
    <row r="145" spans="1:15">
      <c r="C145" s="10">
        <v>361000</v>
      </c>
      <c r="D145" s="20" t="s">
        <v>1</v>
      </c>
    </row>
    <row r="146" spans="1:15">
      <c r="C146" s="9"/>
      <c r="J146" s="1"/>
      <c r="K146" s="1"/>
      <c r="L146" s="1"/>
      <c r="M146" s="1"/>
      <c r="N146" s="1"/>
      <c r="O146" s="1"/>
    </row>
    <row r="147" spans="1:15" ht="16" thickBot="1">
      <c r="B147" s="45" t="s">
        <v>97</v>
      </c>
      <c r="C147" s="46">
        <f>SUM(C145+C141+C137+C133+C128+C121+C116+C105+C86+C82+C78+C74+C70+C66+C59+C55+C50+C46+C36+C32+C26+C21+C17+C12)</f>
        <v>24008451000</v>
      </c>
      <c r="D147" s="48" t="s">
        <v>1</v>
      </c>
      <c r="J147" s="1"/>
      <c r="K147" s="1"/>
      <c r="L147" s="1"/>
      <c r="M147" s="1"/>
      <c r="N147" s="1"/>
      <c r="O147" s="1"/>
    </row>
    <row r="148" spans="1:15" ht="16" thickTop="1">
      <c r="B148" s="16"/>
      <c r="C148" s="49"/>
      <c r="D148" s="43"/>
      <c r="J148" s="1"/>
      <c r="K148" s="1"/>
      <c r="L148" s="1"/>
      <c r="M148" s="1"/>
      <c r="N148" s="1"/>
      <c r="O148" s="1"/>
    </row>
    <row r="149" spans="1:15">
      <c r="B149" s="16"/>
      <c r="C149" s="49"/>
      <c r="D149" s="43"/>
      <c r="J149" s="1"/>
      <c r="K149" s="1"/>
      <c r="L149" s="1"/>
      <c r="M149" s="1"/>
      <c r="N149" s="1"/>
      <c r="O149" s="1"/>
    </row>
    <row r="150" spans="1:15">
      <c r="A150" s="51"/>
      <c r="B150" s="55" t="s">
        <v>105</v>
      </c>
      <c r="C150" s="52"/>
      <c r="D150" s="53"/>
      <c r="E150" s="51"/>
      <c r="F150" s="51"/>
      <c r="G150" s="51"/>
      <c r="H150" s="51"/>
      <c r="I150" s="51"/>
      <c r="J150" s="51"/>
      <c r="K150" s="51"/>
      <c r="L150" s="51"/>
      <c r="M150" s="51"/>
      <c r="N150" s="51"/>
      <c r="O150" s="51"/>
    </row>
    <row r="151" spans="1:15">
      <c r="B151" s="1" t="s">
        <v>102</v>
      </c>
      <c r="C151" s="9">
        <f>SUM(C39:C40,C42:C44,C63:C64,C89:C99,C101:C104,C108:C115,C119:C120,C124:C127,C131,C140,(C5:C9))</f>
        <v>212450000</v>
      </c>
      <c r="D151" s="20" t="s">
        <v>1</v>
      </c>
      <c r="J151" s="1"/>
      <c r="K151" s="1"/>
      <c r="L151" s="1"/>
      <c r="M151" s="1"/>
      <c r="N151" s="1"/>
      <c r="O151" s="1"/>
    </row>
    <row r="152" spans="1:15">
      <c r="B152" s="1" t="s">
        <v>103</v>
      </c>
      <c r="C152" s="9">
        <f>SUM(C15:C16,C20,C10,C11+C25+C31+C35+C45+C49+C54+C58+C65+C69+C73+C100+C132+C77+C81+C85)</f>
        <v>11980460000</v>
      </c>
      <c r="D152" s="20" t="s">
        <v>1</v>
      </c>
      <c r="E152" s="9"/>
      <c r="J152" s="1"/>
      <c r="K152" s="1"/>
      <c r="L152" s="1"/>
      <c r="M152" s="1"/>
      <c r="N152" s="1"/>
      <c r="O152" s="1"/>
    </row>
    <row r="153" spans="1:15">
      <c r="B153" s="1" t="s">
        <v>101</v>
      </c>
      <c r="C153" s="9">
        <f>SUM(C144+C136+C41+C4)</f>
        <v>1961000</v>
      </c>
      <c r="D153" s="20" t="s">
        <v>1</v>
      </c>
      <c r="J153" s="1"/>
      <c r="K153" s="1"/>
      <c r="L153" s="1"/>
      <c r="M153" s="1"/>
      <c r="N153" s="1"/>
      <c r="O153" s="1"/>
    </row>
    <row r="154" spans="1:15">
      <c r="B154" s="1" t="s">
        <v>98</v>
      </c>
      <c r="C154" s="9">
        <f>SUM(C3+C24+C29+C30+C53+C62)</f>
        <v>11813580000</v>
      </c>
      <c r="D154" s="20" t="s">
        <v>1</v>
      </c>
      <c r="J154" s="1"/>
      <c r="K154" s="1"/>
      <c r="L154" s="1"/>
      <c r="M154" s="1"/>
      <c r="N154" s="1"/>
      <c r="O154" s="1"/>
    </row>
    <row r="155" spans="1:15" ht="16" thickBot="1">
      <c r="C155" s="46">
        <f>SUM(C151:C154)</f>
        <v>24008451000</v>
      </c>
      <c r="D155" s="48" t="s">
        <v>1</v>
      </c>
      <c r="J155" s="1"/>
      <c r="K155" s="1"/>
      <c r="L155" s="1"/>
      <c r="M155" s="1"/>
      <c r="N155" s="1"/>
      <c r="O155" s="1"/>
    </row>
    <row r="156" spans="1:15" ht="16" thickTop="1">
      <c r="J156" s="1"/>
      <c r="K156" s="1"/>
      <c r="L156" s="1"/>
      <c r="M156" s="1"/>
      <c r="N156" s="1"/>
      <c r="O156" s="1"/>
    </row>
    <row r="157" spans="1:15">
      <c r="J157" s="1"/>
      <c r="K157" s="1"/>
      <c r="L157" s="1"/>
      <c r="M157" s="1"/>
      <c r="N157" s="1"/>
      <c r="O157" s="1"/>
    </row>
    <row r="158" spans="1:15">
      <c r="A158" s="51"/>
      <c r="B158" s="55" t="s">
        <v>124</v>
      </c>
      <c r="C158" s="52"/>
      <c r="D158" s="53"/>
      <c r="E158" s="51"/>
      <c r="F158" s="51"/>
      <c r="G158" s="51"/>
      <c r="H158" s="51"/>
      <c r="I158" s="51"/>
      <c r="J158" s="51"/>
      <c r="K158" s="51"/>
      <c r="L158" s="51"/>
      <c r="M158" s="51"/>
      <c r="N158" s="51"/>
      <c r="O158" s="51"/>
    </row>
    <row r="159" spans="1:15">
      <c r="A159" s="1" t="s">
        <v>4</v>
      </c>
      <c r="B159" s="1" t="s">
        <v>108</v>
      </c>
      <c r="C159" s="9">
        <f>[1]Originaldaten!C159*0.7074</f>
        <v>128959020000</v>
      </c>
      <c r="D159" s="20" t="s">
        <v>1</v>
      </c>
      <c r="E159" s="1" t="s">
        <v>157</v>
      </c>
      <c r="F159" s="1" t="s">
        <v>107</v>
      </c>
      <c r="J159" s="1"/>
      <c r="K159" s="1"/>
      <c r="L159" s="1"/>
      <c r="M159" s="1"/>
      <c r="N159" s="1"/>
      <c r="O159" s="1"/>
    </row>
    <row r="160" spans="1:15">
      <c r="A160" s="1" t="s">
        <v>2</v>
      </c>
      <c r="B160" s="1" t="s">
        <v>112</v>
      </c>
      <c r="C160" s="9">
        <v>175000000000</v>
      </c>
      <c r="D160" s="20" t="s">
        <v>1</v>
      </c>
      <c r="E160" s="1" t="s">
        <v>111</v>
      </c>
      <c r="F160" s="1" t="s">
        <v>113</v>
      </c>
      <c r="J160" s="1"/>
      <c r="K160" s="1"/>
      <c r="L160" s="1"/>
      <c r="M160" s="1"/>
      <c r="N160" s="1"/>
      <c r="O160" s="1"/>
    </row>
    <row r="161" spans="1:15">
      <c r="A161" s="1" t="s">
        <v>13</v>
      </c>
      <c r="B161" s="1" t="s">
        <v>114</v>
      </c>
      <c r="C161" s="9">
        <v>34165000000</v>
      </c>
      <c r="D161" s="20" t="s">
        <v>1</v>
      </c>
      <c r="E161" s="1" t="s">
        <v>144</v>
      </c>
      <c r="F161" s="1" t="s">
        <v>115</v>
      </c>
      <c r="J161" s="1"/>
      <c r="K161" s="1"/>
      <c r="L161" s="1"/>
      <c r="M161" s="1"/>
      <c r="N161" s="1"/>
      <c r="O161" s="1"/>
    </row>
    <row r="162" spans="1:15">
      <c r="A162" s="1" t="s">
        <v>99</v>
      </c>
      <c r="B162" s="1" t="s">
        <v>135</v>
      </c>
      <c r="C162" s="9">
        <v>14000000000</v>
      </c>
      <c r="D162" s="20" t="s">
        <v>1</v>
      </c>
      <c r="E162" s="1" t="s">
        <v>109</v>
      </c>
      <c r="F162" s="1" t="s">
        <v>110</v>
      </c>
      <c r="J162" s="1"/>
      <c r="K162" s="1"/>
      <c r="L162" s="1"/>
      <c r="M162" s="1"/>
      <c r="N162" s="1"/>
      <c r="O162" s="1"/>
    </row>
    <row r="163" spans="1:15">
      <c r="A163" s="1" t="s">
        <v>26</v>
      </c>
      <c r="B163" s="1" t="s">
        <v>135</v>
      </c>
      <c r="C163" s="9">
        <v>10000000000</v>
      </c>
      <c r="D163" s="20" t="s">
        <v>1</v>
      </c>
      <c r="E163" s="1" t="s">
        <v>109</v>
      </c>
      <c r="F163" s="1" t="s">
        <v>116</v>
      </c>
      <c r="J163" s="1"/>
      <c r="K163" s="1"/>
      <c r="L163" s="1"/>
      <c r="M163" s="1"/>
      <c r="N163" s="1"/>
      <c r="O163" s="1"/>
    </row>
    <row r="164" spans="1:15">
      <c r="A164" s="1" t="s">
        <v>134</v>
      </c>
      <c r="B164" s="1" t="s">
        <v>136</v>
      </c>
      <c r="C164" s="9">
        <v>3000000000</v>
      </c>
      <c r="D164" s="20" t="s">
        <v>1</v>
      </c>
      <c r="E164" s="1" t="s">
        <v>137</v>
      </c>
      <c r="F164" s="1" t="s">
        <v>138</v>
      </c>
      <c r="J164" s="1"/>
      <c r="K164" s="1"/>
      <c r="L164" s="1"/>
      <c r="M164" s="1"/>
      <c r="N164" s="1"/>
      <c r="O164" s="1"/>
    </row>
    <row r="165" spans="1:15" ht="16" thickBot="1">
      <c r="C165" s="46">
        <f>SUM(C159:C164)</f>
        <v>365124020000</v>
      </c>
      <c r="D165" s="48" t="s">
        <v>1</v>
      </c>
    </row>
    <row r="166" spans="1:15" ht="16" thickTop="1">
      <c r="C166" s="49"/>
      <c r="D166" s="43"/>
    </row>
    <row r="168" spans="1:15">
      <c r="A168" s="51"/>
      <c r="B168" s="55" t="s">
        <v>140</v>
      </c>
      <c r="C168" s="52"/>
      <c r="D168" s="53"/>
      <c r="E168" s="51"/>
      <c r="F168" s="51"/>
      <c r="G168" s="51"/>
      <c r="H168" s="51"/>
      <c r="I168" s="51"/>
      <c r="J168" s="54"/>
      <c r="K168" s="54"/>
      <c r="L168" s="54"/>
      <c r="M168" s="54"/>
      <c r="N168" s="54"/>
      <c r="O168" s="54"/>
    </row>
    <row r="169" spans="1:15">
      <c r="A169" s="1" t="s">
        <v>4</v>
      </c>
      <c r="B169" s="1" t="s">
        <v>106</v>
      </c>
      <c r="C169" s="47">
        <f>[1]Originaldaten!B170*0.7074</f>
        <v>71235180000</v>
      </c>
      <c r="D169" s="20" t="s">
        <v>1</v>
      </c>
      <c r="E169" s="1" t="s">
        <v>156</v>
      </c>
    </row>
    <row r="170" spans="1:15">
      <c r="A170" s="1" t="s">
        <v>2</v>
      </c>
      <c r="B170" s="1" t="s">
        <v>145</v>
      </c>
      <c r="C170" s="9">
        <v>89166200000</v>
      </c>
      <c r="D170" s="20" t="s">
        <v>1</v>
      </c>
      <c r="E170" s="1" t="s">
        <v>125</v>
      </c>
      <c r="F170" s="1" t="s">
        <v>154</v>
      </c>
    </row>
    <row r="171" spans="1:15">
      <c r="A171" s="1" t="s">
        <v>13</v>
      </c>
      <c r="B171" s="1" t="s">
        <v>104</v>
      </c>
      <c r="C171" s="9">
        <v>1429192000</v>
      </c>
      <c r="D171" s="20" t="s">
        <v>1</v>
      </c>
    </row>
    <row r="172" spans="1:15">
      <c r="A172" s="1" t="s">
        <v>99</v>
      </c>
      <c r="B172" s="1" t="s">
        <v>104</v>
      </c>
      <c r="C172" s="9">
        <v>125561000</v>
      </c>
      <c r="D172" s="20" t="s">
        <v>1</v>
      </c>
    </row>
    <row r="173" spans="1:15">
      <c r="A173" s="1" t="s">
        <v>26</v>
      </c>
      <c r="B173" s="1" t="s">
        <v>104</v>
      </c>
      <c r="C173" s="9">
        <v>96698000</v>
      </c>
      <c r="D173" s="20" t="s">
        <v>1</v>
      </c>
    </row>
    <row r="174" spans="1:15">
      <c r="A174" s="1" t="s">
        <v>134</v>
      </c>
      <c r="B174" s="1" t="s">
        <v>104</v>
      </c>
      <c r="C174" s="9">
        <v>25568000</v>
      </c>
      <c r="D174" s="20" t="s">
        <v>1</v>
      </c>
    </row>
    <row r="175" spans="1:15" ht="16" thickBot="1">
      <c r="C175" s="46">
        <f>SUM(C169:C174)</f>
        <v>162078399000</v>
      </c>
      <c r="D175" s="73" t="s">
        <v>1</v>
      </c>
    </row>
    <row r="176" spans="1:15" ht="16" thickTop="1"/>
    <row r="177" spans="1:15">
      <c r="A177" s="51"/>
      <c r="B177" s="55" t="s">
        <v>141</v>
      </c>
      <c r="C177" s="52"/>
      <c r="D177" s="53"/>
      <c r="E177" s="51"/>
      <c r="F177" s="51"/>
      <c r="G177" s="51"/>
      <c r="H177" s="51"/>
      <c r="I177" s="51"/>
      <c r="J177" s="54"/>
      <c r="K177" s="54"/>
      <c r="L177" s="54"/>
      <c r="M177" s="54"/>
      <c r="N177" s="54"/>
      <c r="O177" s="54"/>
    </row>
    <row r="178" spans="1:15">
      <c r="A178" s="1" t="s">
        <v>4</v>
      </c>
      <c r="B178" s="1" t="s">
        <v>106</v>
      </c>
      <c r="C178" s="9">
        <f>16700000000*0.7074</f>
        <v>11813580000</v>
      </c>
      <c r="D178" s="20" t="s">
        <v>1</v>
      </c>
      <c r="E178" s="1" t="s">
        <v>156</v>
      </c>
    </row>
    <row r="179" spans="1:15">
      <c r="A179" s="1" t="s">
        <v>2</v>
      </c>
      <c r="B179" s="1" t="s">
        <v>145</v>
      </c>
      <c r="C179" s="9">
        <v>44077200000</v>
      </c>
      <c r="D179" s="20" t="s">
        <v>1</v>
      </c>
      <c r="E179" s="1" t="s">
        <v>125</v>
      </c>
      <c r="F179" s="1" t="s">
        <v>153</v>
      </c>
    </row>
    <row r="180" spans="1:15">
      <c r="A180" s="1" t="s">
        <v>13</v>
      </c>
      <c r="B180" s="1" t="s">
        <v>104</v>
      </c>
      <c r="C180" s="9">
        <v>202210000</v>
      </c>
      <c r="D180" s="20" t="s">
        <v>1</v>
      </c>
    </row>
    <row r="181" spans="1:15">
      <c r="A181" s="1" t="s">
        <v>99</v>
      </c>
      <c r="B181" s="1" t="s">
        <v>104</v>
      </c>
      <c r="C181" s="9">
        <v>11561000</v>
      </c>
      <c r="D181" s="20" t="s">
        <v>1</v>
      </c>
    </row>
    <row r="182" spans="1:15">
      <c r="A182" s="1" t="s">
        <v>26</v>
      </c>
      <c r="B182" s="1" t="s">
        <v>104</v>
      </c>
      <c r="C182" s="9">
        <v>1100000</v>
      </c>
      <c r="D182" s="20" t="s">
        <v>1</v>
      </c>
    </row>
    <row r="183" spans="1:15">
      <c r="A183" s="1" t="s">
        <v>134</v>
      </c>
      <c r="B183" s="1" t="s">
        <v>104</v>
      </c>
      <c r="C183" s="9">
        <v>0</v>
      </c>
      <c r="D183" s="20" t="s">
        <v>1</v>
      </c>
    </row>
    <row r="184" spans="1:15" ht="16" thickBot="1">
      <c r="C184" s="46">
        <f>SUM(C178:C183)</f>
        <v>56105651000</v>
      </c>
      <c r="D184" s="73" t="s">
        <v>1</v>
      </c>
    </row>
    <row r="185" spans="1:15" ht="16" thickTop="1"/>
    <row r="187" spans="1:15">
      <c r="B187" s="3" t="s">
        <v>139</v>
      </c>
      <c r="C187" s="50">
        <f>C184/C175</f>
        <v>0.3461636550346231</v>
      </c>
      <c r="D187" s="72"/>
    </row>
    <row r="189" spans="1:15">
      <c r="B189" s="3" t="s">
        <v>142</v>
      </c>
      <c r="C189" s="50">
        <f>C175/C165</f>
        <v>0.44389957965515386</v>
      </c>
    </row>
    <row r="190" spans="1:15">
      <c r="B190" s="3"/>
      <c r="C190" s="50"/>
    </row>
    <row r="191" spans="1:15">
      <c r="B191" s="3" t="s">
        <v>143</v>
      </c>
      <c r="C191" s="50">
        <f>C175/' Rettungsmaßnahmen'!C9</f>
        <v>4.9056690275129392E-2</v>
      </c>
    </row>
    <row r="193" spans="1:9" s="77" customFormat="1">
      <c r="A193" s="74"/>
      <c r="B193" s="74"/>
      <c r="C193" s="75"/>
      <c r="D193" s="76"/>
      <c r="E193" s="74"/>
      <c r="F193" s="74"/>
      <c r="G193" s="74"/>
      <c r="H193" s="74"/>
      <c r="I193" s="74"/>
    </row>
    <row r="194" spans="1:9" s="77" customFormat="1">
      <c r="A194" s="74"/>
      <c r="B194" s="74"/>
      <c r="C194" s="75"/>
      <c r="D194" s="76"/>
      <c r="E194" s="74"/>
      <c r="F194" s="74"/>
      <c r="G194" s="74"/>
      <c r="H194" s="74"/>
      <c r="I194" s="74"/>
    </row>
    <row r="195" spans="1:9" s="77" customFormat="1">
      <c r="A195" s="74"/>
      <c r="B195" s="74"/>
      <c r="C195" s="75"/>
      <c r="D195" s="76"/>
      <c r="E195" s="74"/>
      <c r="F195" s="74"/>
      <c r="G195" s="74"/>
      <c r="H195" s="74"/>
      <c r="I195" s="74"/>
    </row>
    <row r="196" spans="1:9" s="77" customFormat="1">
      <c r="A196" s="74"/>
      <c r="B196" s="74"/>
      <c r="C196" s="75"/>
      <c r="D196" s="76"/>
      <c r="E196" s="74"/>
      <c r="F196" s="74"/>
      <c r="G196" s="74"/>
      <c r="H196" s="74"/>
      <c r="I196" s="74"/>
    </row>
    <row r="197" spans="1:9" s="77" customFormat="1">
      <c r="A197" s="74"/>
      <c r="B197" s="74"/>
      <c r="C197" s="75"/>
      <c r="D197" s="76"/>
      <c r="E197" s="74"/>
      <c r="F197" s="74"/>
      <c r="G197" s="74"/>
      <c r="H197" s="74"/>
      <c r="I197" s="74"/>
    </row>
    <row r="198" spans="1:9" s="77" customFormat="1">
      <c r="A198" s="74"/>
      <c r="B198" s="74"/>
      <c r="C198" s="75"/>
      <c r="D198" s="76"/>
      <c r="E198" s="74"/>
      <c r="F198" s="74"/>
      <c r="G198" s="74"/>
      <c r="H198" s="74"/>
      <c r="I198" s="74"/>
    </row>
    <row r="199" spans="1:9" s="77" customFormat="1">
      <c r="A199" s="74"/>
      <c r="B199" s="74"/>
      <c r="C199" s="75"/>
      <c r="D199" s="76"/>
      <c r="E199" s="74"/>
      <c r="F199" s="74"/>
      <c r="G199" s="74"/>
      <c r="H199" s="74"/>
      <c r="I199" s="74"/>
    </row>
    <row r="200" spans="1:9" s="77" customFormat="1">
      <c r="A200" s="74"/>
      <c r="B200" s="74"/>
      <c r="C200" s="75"/>
      <c r="D200" s="76"/>
      <c r="E200" s="74"/>
      <c r="F200" s="74"/>
      <c r="G200" s="74"/>
      <c r="H200" s="74"/>
      <c r="I200" s="74"/>
    </row>
    <row r="201" spans="1:9" s="77" customFormat="1">
      <c r="A201" s="74"/>
      <c r="B201" s="74"/>
      <c r="C201" s="75"/>
      <c r="D201" s="76"/>
      <c r="E201" s="74"/>
      <c r="F201" s="74"/>
      <c r="G201" s="74"/>
      <c r="H201" s="74"/>
      <c r="I201" s="74"/>
    </row>
    <row r="202" spans="1:9" s="77" customFormat="1">
      <c r="A202" s="74"/>
      <c r="B202" s="74"/>
      <c r="C202" s="75"/>
      <c r="D202" s="76"/>
      <c r="E202" s="74"/>
      <c r="F202" s="74"/>
      <c r="G202" s="74"/>
      <c r="H202" s="74"/>
      <c r="I202" s="74"/>
    </row>
    <row r="203" spans="1:9" s="77" customFormat="1">
      <c r="A203" s="74"/>
      <c r="B203" s="74"/>
      <c r="C203" s="75"/>
      <c r="D203" s="76"/>
      <c r="E203" s="74"/>
      <c r="F203" s="74"/>
      <c r="G203" s="74"/>
      <c r="H203" s="74"/>
      <c r="I203" s="74"/>
    </row>
    <row r="204" spans="1:9" s="77" customFormat="1">
      <c r="A204" s="74"/>
      <c r="B204" s="74"/>
      <c r="C204" s="75"/>
      <c r="D204" s="76"/>
      <c r="E204" s="74"/>
      <c r="F204" s="74"/>
      <c r="G204" s="74"/>
      <c r="H204" s="74"/>
      <c r="I204" s="74"/>
    </row>
    <row r="205" spans="1:9" s="77" customFormat="1">
      <c r="A205" s="74"/>
      <c r="B205" s="74"/>
      <c r="C205" s="75"/>
      <c r="D205" s="76"/>
      <c r="E205" s="74"/>
      <c r="F205" s="74"/>
      <c r="G205" s="74"/>
      <c r="H205" s="74"/>
      <c r="I205" s="74"/>
    </row>
    <row r="206" spans="1:9" s="77" customFormat="1">
      <c r="A206" s="74"/>
      <c r="B206" s="74"/>
      <c r="C206" s="75"/>
      <c r="D206" s="76"/>
      <c r="E206" s="74"/>
      <c r="F206" s="74"/>
      <c r="G206" s="74"/>
      <c r="H206" s="74"/>
      <c r="I206" s="74"/>
    </row>
    <row r="207" spans="1:9" s="77" customFormat="1">
      <c r="A207" s="74"/>
      <c r="B207" s="74"/>
      <c r="C207" s="75"/>
      <c r="D207" s="76"/>
      <c r="E207" s="74"/>
      <c r="F207" s="74"/>
      <c r="G207" s="74"/>
      <c r="H207" s="74"/>
      <c r="I207" s="74"/>
    </row>
    <row r="208" spans="1:9" s="77" customFormat="1">
      <c r="A208" s="74"/>
      <c r="B208" s="74"/>
      <c r="C208" s="75"/>
      <c r="D208" s="76"/>
      <c r="E208" s="74"/>
      <c r="F208" s="74"/>
      <c r="G208" s="74"/>
      <c r="H208" s="74"/>
      <c r="I208" s="74"/>
    </row>
    <row r="209" spans="1:9" s="77" customFormat="1">
      <c r="A209" s="74"/>
      <c r="B209" s="74"/>
      <c r="C209" s="75"/>
      <c r="D209" s="76"/>
      <c r="E209" s="74"/>
      <c r="F209" s="74"/>
      <c r="G209" s="74"/>
      <c r="H209" s="74"/>
      <c r="I209" s="74"/>
    </row>
    <row r="210" spans="1:9" s="77" customFormat="1">
      <c r="A210" s="74"/>
      <c r="B210" s="74"/>
      <c r="C210" s="75"/>
      <c r="D210" s="76"/>
      <c r="E210" s="74"/>
      <c r="F210" s="74"/>
      <c r="G210" s="74"/>
      <c r="H210" s="74"/>
      <c r="I210" s="74"/>
    </row>
    <row r="211" spans="1:9" s="77" customFormat="1">
      <c r="A211" s="74"/>
      <c r="B211" s="74"/>
      <c r="C211" s="75"/>
      <c r="D211" s="76"/>
      <c r="E211" s="74"/>
      <c r="F211" s="74"/>
      <c r="G211" s="74"/>
      <c r="H211" s="74"/>
      <c r="I211" s="74"/>
    </row>
    <row r="212" spans="1:9" s="77" customFormat="1">
      <c r="A212" s="74"/>
      <c r="B212" s="74"/>
      <c r="C212" s="75"/>
      <c r="D212" s="76"/>
      <c r="E212" s="74"/>
      <c r="F212" s="74"/>
      <c r="G212" s="74"/>
      <c r="H212" s="74"/>
      <c r="I212" s="74"/>
    </row>
    <row r="213" spans="1:9" s="77" customFormat="1">
      <c r="A213" s="74"/>
      <c r="B213" s="74"/>
      <c r="C213" s="75"/>
      <c r="D213" s="76"/>
      <c r="E213" s="74"/>
      <c r="F213" s="74"/>
      <c r="G213" s="74"/>
      <c r="H213" s="74"/>
      <c r="I213" s="74"/>
    </row>
    <row r="214" spans="1:9" s="77" customFormat="1">
      <c r="A214" s="74"/>
      <c r="B214" s="74"/>
      <c r="C214" s="75"/>
      <c r="D214" s="76"/>
      <c r="E214" s="74"/>
      <c r="F214" s="74"/>
      <c r="G214" s="74"/>
      <c r="H214" s="74"/>
      <c r="I214" s="74"/>
    </row>
    <row r="215" spans="1:9" s="77" customFormat="1">
      <c r="A215" s="74" t="s">
        <v>162</v>
      </c>
      <c r="B215" s="74"/>
      <c r="C215" s="75" t="s">
        <v>165</v>
      </c>
      <c r="D215" s="76"/>
      <c r="E215" s="74"/>
      <c r="F215" s="74"/>
      <c r="G215" s="74"/>
      <c r="H215" s="74"/>
      <c r="I215" s="74"/>
    </row>
    <row r="216" spans="1:9" s="77" customFormat="1">
      <c r="A216" s="74" t="s">
        <v>163</v>
      </c>
      <c r="B216" s="74"/>
      <c r="C216" s="75"/>
      <c r="D216" s="76"/>
      <c r="E216" s="74"/>
      <c r="F216" s="74"/>
      <c r="G216" s="74"/>
      <c r="H216" s="74"/>
      <c r="I216" s="74"/>
    </row>
    <row r="217" spans="1:9" s="77" customFormat="1">
      <c r="A217" s="74" t="s">
        <v>164</v>
      </c>
      <c r="B217" s="74"/>
      <c r="C217" s="75"/>
      <c r="D217" s="76"/>
      <c r="E217" s="74"/>
      <c r="F217" s="74"/>
      <c r="G217" s="74"/>
      <c r="H217" s="74"/>
      <c r="I217" s="74"/>
    </row>
    <row r="218" spans="1:9" s="77" customFormat="1">
      <c r="A218" s="74"/>
      <c r="B218" s="74"/>
      <c r="C218" s="75"/>
      <c r="D218" s="76"/>
      <c r="E218" s="74"/>
      <c r="F218" s="74"/>
      <c r="G218" s="74"/>
      <c r="H218" s="74"/>
      <c r="I218" s="74"/>
    </row>
    <row r="219" spans="1:9" s="77" customFormat="1">
      <c r="A219" s="74"/>
      <c r="B219" s="74"/>
      <c r="C219" s="75"/>
      <c r="D219" s="76"/>
      <c r="E219" s="74"/>
      <c r="F219" s="74"/>
      <c r="G219" s="74"/>
      <c r="H219" s="74"/>
      <c r="I219" s="74"/>
    </row>
    <row r="220" spans="1:9" s="77" customFormat="1">
      <c r="A220" s="74"/>
      <c r="B220" s="74"/>
      <c r="C220" s="75"/>
      <c r="D220" s="76"/>
      <c r="E220" s="74"/>
      <c r="F220" s="74"/>
      <c r="G220" s="74"/>
      <c r="H220" s="74"/>
      <c r="I220" s="74"/>
    </row>
    <row r="221" spans="1:9" s="77" customFormat="1">
      <c r="A221" s="74"/>
      <c r="B221" s="74"/>
      <c r="C221" s="75"/>
      <c r="D221" s="76"/>
      <c r="E221" s="74"/>
      <c r="F221" s="74"/>
      <c r="G221" s="74"/>
      <c r="H221" s="74"/>
      <c r="I221" s="74"/>
    </row>
    <row r="222" spans="1:9" s="77" customFormat="1">
      <c r="A222" s="74"/>
      <c r="B222" s="74"/>
      <c r="C222" s="75"/>
      <c r="D222" s="76"/>
      <c r="E222" s="74"/>
      <c r="F222" s="74"/>
      <c r="G222" s="74"/>
      <c r="H222" s="74"/>
      <c r="I222" s="74"/>
    </row>
    <row r="223" spans="1:9" s="77" customFormat="1">
      <c r="A223" s="74"/>
      <c r="B223" s="74"/>
      <c r="C223" s="75"/>
      <c r="D223" s="76"/>
      <c r="E223" s="74"/>
      <c r="F223" s="74"/>
      <c r="G223" s="74"/>
      <c r="H223" s="74"/>
      <c r="I223" s="74"/>
    </row>
    <row r="224" spans="1:9" s="77" customFormat="1">
      <c r="A224" s="74"/>
      <c r="B224" s="74"/>
      <c r="C224" s="75"/>
      <c r="D224" s="76"/>
      <c r="E224" s="74"/>
      <c r="F224" s="74"/>
      <c r="G224" s="74"/>
      <c r="H224" s="74"/>
      <c r="I224" s="74"/>
    </row>
    <row r="225" spans="1:9" s="77" customFormat="1">
      <c r="A225" s="74"/>
      <c r="B225" s="74"/>
      <c r="C225" s="75"/>
      <c r="D225" s="76"/>
      <c r="E225" s="74"/>
      <c r="F225" s="74"/>
      <c r="G225" s="74"/>
      <c r="H225" s="74"/>
      <c r="I225" s="74"/>
    </row>
    <row r="226" spans="1:9" s="77" customFormat="1">
      <c r="A226" s="74"/>
      <c r="B226" s="74"/>
      <c r="C226" s="75"/>
      <c r="D226" s="76"/>
      <c r="E226" s="74"/>
      <c r="F226" s="74"/>
      <c r="G226" s="74"/>
      <c r="H226" s="74"/>
      <c r="I226" s="74"/>
    </row>
    <row r="227" spans="1:9" s="77" customFormat="1">
      <c r="A227" s="74"/>
      <c r="B227" s="74"/>
      <c r="C227" s="75"/>
      <c r="D227" s="76"/>
      <c r="E227" s="74"/>
      <c r="F227" s="74"/>
      <c r="G227" s="74"/>
      <c r="H227" s="74"/>
      <c r="I227" s="74"/>
    </row>
    <row r="228" spans="1:9" s="77" customFormat="1">
      <c r="A228" s="74"/>
      <c r="B228" s="74"/>
      <c r="C228" s="75"/>
      <c r="D228" s="76"/>
      <c r="E228" s="74"/>
      <c r="F228" s="74"/>
      <c r="G228" s="74"/>
      <c r="H228" s="74"/>
      <c r="I228" s="74"/>
    </row>
    <row r="229" spans="1:9" s="77" customFormat="1">
      <c r="A229" s="74"/>
      <c r="B229" s="74"/>
      <c r="C229" s="75"/>
      <c r="D229" s="76"/>
      <c r="E229" s="74"/>
      <c r="F229" s="74"/>
      <c r="G229" s="74"/>
      <c r="H229" s="74"/>
      <c r="I229" s="74"/>
    </row>
    <row r="230" spans="1:9" s="77" customFormat="1">
      <c r="A230" s="74"/>
      <c r="B230" s="74"/>
      <c r="C230" s="75"/>
      <c r="D230" s="76"/>
      <c r="E230" s="74"/>
      <c r="F230" s="74"/>
      <c r="G230" s="74"/>
      <c r="H230" s="74"/>
      <c r="I230" s="74"/>
    </row>
    <row r="231" spans="1:9" s="77" customFormat="1">
      <c r="A231" s="74"/>
      <c r="B231" s="74"/>
      <c r="C231" s="75"/>
      <c r="D231" s="76"/>
      <c r="E231" s="74"/>
      <c r="F231" s="74"/>
      <c r="G231" s="74"/>
      <c r="H231" s="74"/>
      <c r="I231" s="74"/>
    </row>
    <row r="232" spans="1:9" s="77" customFormat="1">
      <c r="A232" s="74"/>
      <c r="B232" s="74"/>
      <c r="C232" s="75"/>
      <c r="D232" s="76"/>
      <c r="E232" s="74"/>
      <c r="F232" s="74"/>
      <c r="G232" s="74"/>
      <c r="H232" s="74"/>
      <c r="I232" s="74"/>
    </row>
    <row r="233" spans="1:9" s="77" customFormat="1">
      <c r="A233" s="74"/>
      <c r="B233" s="74"/>
      <c r="C233" s="75"/>
      <c r="D233" s="76"/>
      <c r="E233" s="74"/>
      <c r="F233" s="74"/>
      <c r="G233" s="74"/>
      <c r="H233" s="74"/>
      <c r="I233" s="74"/>
    </row>
    <row r="234" spans="1:9" s="77" customFormat="1">
      <c r="A234" s="74"/>
      <c r="B234" s="74"/>
      <c r="C234" s="75"/>
      <c r="D234" s="76"/>
      <c r="E234" s="74"/>
      <c r="F234" s="74"/>
      <c r="G234" s="74"/>
      <c r="H234" s="74"/>
      <c r="I234" s="74"/>
    </row>
    <row r="235" spans="1:9" s="77" customFormat="1">
      <c r="A235" s="74"/>
      <c r="B235" s="74"/>
      <c r="C235" s="75"/>
      <c r="D235" s="76"/>
      <c r="E235" s="74"/>
      <c r="F235" s="74"/>
      <c r="G235" s="74"/>
      <c r="H235" s="74"/>
      <c r="I235" s="74"/>
    </row>
    <row r="236" spans="1:9" s="77" customFormat="1">
      <c r="A236" s="74"/>
      <c r="B236" s="74"/>
      <c r="C236" s="75"/>
      <c r="D236" s="76"/>
      <c r="E236" s="74"/>
      <c r="F236" s="74"/>
      <c r="G236" s="74"/>
      <c r="H236" s="74"/>
      <c r="I236" s="74"/>
    </row>
    <row r="237" spans="1:9" s="77" customFormat="1">
      <c r="A237" s="74"/>
      <c r="B237" s="74"/>
      <c r="C237" s="75"/>
      <c r="D237" s="76"/>
      <c r="E237" s="74"/>
      <c r="F237" s="74"/>
      <c r="G237" s="74"/>
      <c r="H237" s="74"/>
      <c r="I237" s="74"/>
    </row>
    <row r="238" spans="1:9" s="77" customFormat="1">
      <c r="A238" s="74"/>
      <c r="B238" s="74"/>
      <c r="C238" s="75"/>
      <c r="D238" s="76"/>
      <c r="E238" s="74"/>
      <c r="F238" s="74"/>
      <c r="G238" s="74"/>
      <c r="H238" s="74"/>
      <c r="I238" s="74"/>
    </row>
    <row r="239" spans="1:9" s="77" customFormat="1">
      <c r="A239" s="74"/>
      <c r="B239" s="74"/>
      <c r="C239" s="75"/>
      <c r="D239" s="76"/>
      <c r="E239" s="74"/>
      <c r="F239" s="74"/>
      <c r="G239" s="74"/>
      <c r="H239" s="74"/>
      <c r="I239" s="74"/>
    </row>
    <row r="240" spans="1:9" s="77" customFormat="1">
      <c r="A240" s="74"/>
      <c r="B240" s="74"/>
      <c r="C240" s="75"/>
      <c r="D240" s="76"/>
      <c r="E240" s="74"/>
      <c r="F240" s="74"/>
      <c r="G240" s="74"/>
      <c r="H240" s="74"/>
      <c r="I240" s="74"/>
    </row>
    <row r="241" spans="1:9" s="77" customFormat="1">
      <c r="A241" s="74"/>
      <c r="B241" s="74"/>
      <c r="C241" s="75"/>
      <c r="D241" s="76"/>
      <c r="E241" s="74"/>
      <c r="F241" s="74"/>
      <c r="G241" s="74"/>
      <c r="H241" s="74"/>
      <c r="I241" s="74"/>
    </row>
    <row r="242" spans="1:9" s="77" customFormat="1">
      <c r="A242" s="74"/>
      <c r="B242" s="74"/>
      <c r="C242" s="75"/>
      <c r="D242" s="76"/>
      <c r="E242" s="74"/>
      <c r="F242" s="74"/>
      <c r="G242" s="74"/>
      <c r="H242" s="74"/>
      <c r="I242" s="74"/>
    </row>
    <row r="243" spans="1:9" s="77" customFormat="1">
      <c r="A243" s="74"/>
      <c r="B243" s="74"/>
      <c r="C243" s="75"/>
      <c r="D243" s="76"/>
      <c r="E243" s="74"/>
      <c r="F243" s="74"/>
      <c r="G243" s="74"/>
      <c r="H243" s="74"/>
      <c r="I243" s="74"/>
    </row>
  </sheetData>
  <pageMargins left="0.75" right="0.75" top="1" bottom="1" header="0.5" footer="0.5"/>
  <pageSetup paperSize="0" orientation="portrait" horizontalDpi="4294967292" verticalDpi="4294967292"/>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tabSelected="1" topLeftCell="C1" workbookViewId="0">
      <selection activeCell="E4" sqref="E4"/>
    </sheetView>
  </sheetViews>
  <sheetFormatPr baseColWidth="10" defaultRowHeight="15" x14ac:dyDescent="0"/>
  <cols>
    <col min="2" max="2" width="98.33203125" bestFit="1" customWidth="1"/>
    <col min="3" max="3" width="19" bestFit="1" customWidth="1"/>
    <col min="5" max="5" width="99.33203125" customWidth="1"/>
    <col min="6" max="6" width="102.83203125" customWidth="1"/>
  </cols>
  <sheetData>
    <row r="1" spans="1:8">
      <c r="A1" s="1"/>
      <c r="B1" s="1"/>
      <c r="C1" s="47"/>
      <c r="D1" s="4"/>
      <c r="E1" s="1"/>
      <c r="F1" s="1"/>
      <c r="G1" s="1"/>
      <c r="H1" s="1"/>
    </row>
    <row r="2" spans="1:8">
      <c r="A2" s="51"/>
      <c r="B2" s="55" t="s">
        <v>121</v>
      </c>
      <c r="C2" s="61"/>
      <c r="D2" s="53"/>
      <c r="E2" s="51"/>
      <c r="F2" s="51"/>
      <c r="G2" s="51"/>
      <c r="H2" s="51"/>
    </row>
    <row r="3" spans="1:8">
      <c r="A3" s="1" t="s">
        <v>117</v>
      </c>
      <c r="B3" s="1" t="s">
        <v>119</v>
      </c>
      <c r="C3" s="37">
        <v>5058900000000</v>
      </c>
      <c r="D3" s="43" t="s">
        <v>1</v>
      </c>
      <c r="E3" s="1" t="s">
        <v>118</v>
      </c>
      <c r="F3" s="1" t="s">
        <v>152</v>
      </c>
      <c r="G3" s="1"/>
      <c r="H3" s="1"/>
    </row>
    <row r="4" spans="1:8">
      <c r="A4" s="1" t="s">
        <v>117</v>
      </c>
      <c r="B4" s="1" t="s">
        <v>146</v>
      </c>
      <c r="C4" s="37">
        <v>1615900000000</v>
      </c>
      <c r="D4" s="43" t="s">
        <v>1</v>
      </c>
      <c r="E4" s="1" t="s">
        <v>118</v>
      </c>
      <c r="F4" s="1" t="s">
        <v>120</v>
      </c>
      <c r="G4" s="1"/>
      <c r="H4" s="1"/>
    </row>
    <row r="5" spans="1:8">
      <c r="A5" s="1" t="s">
        <v>123</v>
      </c>
      <c r="B5" s="1" t="s">
        <v>147</v>
      </c>
      <c r="C5" s="37">
        <v>8237440000000</v>
      </c>
      <c r="D5" s="43" t="s">
        <v>1</v>
      </c>
      <c r="E5" s="6" t="s">
        <v>158</v>
      </c>
      <c r="F5" s="6" t="s">
        <v>122</v>
      </c>
      <c r="G5" s="1"/>
      <c r="H5" s="1"/>
    </row>
    <row r="6" spans="1:8">
      <c r="A6" s="6" t="s">
        <v>123</v>
      </c>
      <c r="B6" s="6" t="s">
        <v>148</v>
      </c>
      <c r="C6" s="56">
        <v>1688000000000</v>
      </c>
      <c r="D6" s="57" t="s">
        <v>1</v>
      </c>
      <c r="E6" s="6" t="s">
        <v>158</v>
      </c>
      <c r="F6" s="6" t="s">
        <v>151</v>
      </c>
      <c r="G6" s="6"/>
      <c r="H6" s="6"/>
    </row>
    <row r="7" spans="1:8">
      <c r="A7" s="6"/>
      <c r="B7" s="6"/>
      <c r="C7" s="56"/>
      <c r="D7" s="57"/>
      <c r="E7" s="6"/>
      <c r="F7" s="6"/>
      <c r="G7" s="6"/>
      <c r="H7" s="6"/>
    </row>
    <row r="8" spans="1:8">
      <c r="A8" s="6"/>
      <c r="B8" s="6" t="s">
        <v>149</v>
      </c>
      <c r="C8" s="58">
        <f>SUM(C3+C5)</f>
        <v>13296340000000</v>
      </c>
      <c r="D8" s="70" t="s">
        <v>1</v>
      </c>
      <c r="E8" s="6"/>
      <c r="F8" s="6"/>
      <c r="G8" s="6"/>
      <c r="H8" s="6"/>
    </row>
    <row r="9" spans="1:8">
      <c r="A9" s="1"/>
      <c r="B9" s="1" t="s">
        <v>150</v>
      </c>
      <c r="C9" s="71">
        <f>SUM(C4+C6)</f>
        <v>3303900000000</v>
      </c>
      <c r="D9" s="21" t="s">
        <v>1</v>
      </c>
      <c r="E9" s="1"/>
      <c r="F9" s="1"/>
      <c r="G9" s="1"/>
      <c r="H9" s="1"/>
    </row>
    <row r="10" spans="1:8">
      <c r="A10" s="1"/>
      <c r="B10" s="1"/>
      <c r="C10" s="9"/>
      <c r="D10" s="20"/>
      <c r="E10" s="1"/>
      <c r="F10" s="1"/>
      <c r="G10" s="1"/>
      <c r="H10" s="1"/>
    </row>
    <row r="11" spans="1:8">
      <c r="A11" s="60"/>
      <c r="B11" s="60" t="s">
        <v>126</v>
      </c>
      <c r="C11" s="63" t="s">
        <v>160</v>
      </c>
      <c r="D11" s="62"/>
      <c r="E11" s="60"/>
      <c r="F11" s="60"/>
      <c r="G11" s="60"/>
      <c r="H11" s="60"/>
    </row>
    <row r="12" spans="1:8">
      <c r="A12" s="1" t="s">
        <v>127</v>
      </c>
      <c r="B12" s="1" t="s">
        <v>129</v>
      </c>
      <c r="C12" s="47">
        <v>148766800000</v>
      </c>
      <c r="D12" s="4" t="s">
        <v>1</v>
      </c>
      <c r="E12" s="1" t="s">
        <v>159</v>
      </c>
      <c r="F12" s="1"/>
      <c r="G12" s="1"/>
      <c r="H12" s="1"/>
    </row>
    <row r="13" spans="1:8">
      <c r="A13" s="1" t="s">
        <v>128</v>
      </c>
      <c r="B13" s="1" t="s">
        <v>129</v>
      </c>
      <c r="C13" s="47">
        <v>113618600000</v>
      </c>
      <c r="D13" s="4" t="s">
        <v>1</v>
      </c>
      <c r="E13" s="1" t="s">
        <v>159</v>
      </c>
      <c r="F13" s="1"/>
      <c r="G13" s="1"/>
      <c r="H13" s="1"/>
    </row>
    <row r="14" spans="1:8" ht="16" thickBot="1">
      <c r="A14" s="1"/>
      <c r="B14" s="1"/>
      <c r="C14" s="59">
        <v>262385400000</v>
      </c>
      <c r="D14" s="69" t="s">
        <v>1</v>
      </c>
      <c r="E14" s="1"/>
      <c r="F14" s="1"/>
      <c r="G14" s="1"/>
      <c r="H14" s="1"/>
    </row>
    <row r="15" spans="1:8" ht="16" thickTop="1">
      <c r="A15" s="1"/>
      <c r="B15" s="1"/>
      <c r="C15" s="47"/>
      <c r="D15" s="4"/>
      <c r="E15" s="1"/>
      <c r="F15" s="1"/>
      <c r="G15" s="1"/>
      <c r="H15" s="1"/>
    </row>
    <row r="16" spans="1:8">
      <c r="A16" s="51"/>
      <c r="B16" s="60" t="s">
        <v>131</v>
      </c>
      <c r="C16" s="63"/>
      <c r="D16" s="64"/>
      <c r="E16" s="51"/>
      <c r="F16" s="51"/>
      <c r="G16" s="51"/>
      <c r="H16" s="51"/>
    </row>
    <row r="17" spans="1:8">
      <c r="A17" s="1" t="s">
        <v>127</v>
      </c>
      <c r="B17" s="1" t="s">
        <v>132</v>
      </c>
      <c r="C17" s="47">
        <v>81800000000</v>
      </c>
      <c r="D17" s="4" t="s">
        <v>1</v>
      </c>
      <c r="E17" s="1" t="s">
        <v>130</v>
      </c>
      <c r="F17" s="1"/>
      <c r="G17" s="1"/>
      <c r="H17" s="1"/>
    </row>
    <row r="18" spans="1:8">
      <c r="A18" s="1" t="s">
        <v>128</v>
      </c>
      <c r="B18" s="1" t="s">
        <v>132</v>
      </c>
      <c r="C18" s="47">
        <v>27300000000</v>
      </c>
      <c r="D18" s="4" t="s">
        <v>1</v>
      </c>
      <c r="E18" s="1" t="s">
        <v>130</v>
      </c>
      <c r="F18" s="1"/>
      <c r="G18" s="1"/>
      <c r="H18" s="1"/>
    </row>
    <row r="19" spans="1:8" ht="16" thickBot="1">
      <c r="A19" s="1"/>
      <c r="B19" s="1"/>
      <c r="C19" s="59">
        <v>109100000000</v>
      </c>
      <c r="D19" s="69" t="s">
        <v>1</v>
      </c>
      <c r="E19" s="1"/>
      <c r="F19" s="1"/>
      <c r="G19" s="1"/>
      <c r="H19" s="1"/>
    </row>
    <row r="20" spans="1:8" ht="16" thickTop="1">
      <c r="A20" s="1"/>
      <c r="B20" s="1"/>
      <c r="C20" s="47"/>
      <c r="D20" s="4"/>
      <c r="E20" s="1"/>
      <c r="F20" s="1"/>
      <c r="G20" s="1"/>
      <c r="H20" s="1"/>
    </row>
    <row r="21" spans="1:8">
      <c r="A21" s="65"/>
      <c r="B21" s="66" t="s">
        <v>133</v>
      </c>
      <c r="C21" s="67" t="s">
        <v>161</v>
      </c>
      <c r="D21" s="68"/>
      <c r="E21" s="65"/>
      <c r="F21" s="65"/>
      <c r="G21" s="65"/>
      <c r="H21" s="65"/>
    </row>
    <row r="22" spans="1:8">
      <c r="A22" s="1" t="s">
        <v>127</v>
      </c>
      <c r="B22" s="1" t="s">
        <v>132</v>
      </c>
      <c r="C22" s="47">
        <v>30300000000</v>
      </c>
      <c r="D22" s="4" t="s">
        <v>1</v>
      </c>
      <c r="E22" s="1" t="s">
        <v>130</v>
      </c>
      <c r="F22" s="1"/>
      <c r="G22" s="1"/>
      <c r="H22" s="1"/>
    </row>
    <row r="23" spans="1:8">
      <c r="A23" s="1" t="s">
        <v>128</v>
      </c>
      <c r="B23" s="1" t="s">
        <v>132</v>
      </c>
      <c r="C23" s="47">
        <v>1300000000</v>
      </c>
      <c r="D23" s="4" t="s">
        <v>1</v>
      </c>
      <c r="E23" s="1" t="s">
        <v>130</v>
      </c>
      <c r="F23" s="1"/>
      <c r="G23" s="1"/>
      <c r="H23" s="1"/>
    </row>
    <row r="24" spans="1:8" ht="16" thickBot="1">
      <c r="A24" s="1"/>
      <c r="B24" s="1"/>
      <c r="C24" s="59">
        <v>31600000000</v>
      </c>
      <c r="D24" s="69" t="s">
        <v>1</v>
      </c>
      <c r="E24" s="1"/>
      <c r="F24" s="1"/>
      <c r="G24" s="1"/>
      <c r="H24" s="1"/>
    </row>
    <row r="25" spans="1:8" ht="16" thickTop="1">
      <c r="A25" s="1"/>
      <c r="B25" s="1"/>
      <c r="C25" s="47"/>
      <c r="D25" s="4"/>
      <c r="E25" s="1"/>
      <c r="F25" s="1"/>
      <c r="G25" s="1"/>
      <c r="H25" s="1"/>
    </row>
  </sheetData>
  <pageMargins left="0.75" right="0.75" top="1" bottom="1" header="0.5" footer="0.5"/>
  <pageSetup paperSize="0" orientation="portrait" horizontalDpi="4294967292" verticalDpi="4294967292"/>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Profiteure einzelner Rettungen</vt:lpstr>
      <vt:lpstr> Rettungsmaßnahmen</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dc:creator>
  <cp:lastModifiedBy>Udo Philipp</cp:lastModifiedBy>
  <dcterms:created xsi:type="dcterms:W3CDTF">2014-05-01T17:50:29Z</dcterms:created>
  <dcterms:modified xsi:type="dcterms:W3CDTF">2014-06-02T17:40:03Z</dcterms:modified>
</cp:coreProperties>
</file>